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AMS\NEWAGE_dissertation\NEWAGE_diss\xcel_data\"/>
    </mc:Choice>
  </mc:AlternateContent>
  <bookViews>
    <workbookView xWindow="0" yWindow="105" windowWidth="14730" windowHeight="12090" activeTab="7"/>
  </bookViews>
  <sheets>
    <sheet name="AEEI" sheetId="8" r:id="rId1"/>
    <sheet name="Code" sheetId="9" r:id="rId2"/>
    <sheet name="AEEI_ele" sheetId="10" r:id="rId3"/>
    <sheet name="AEEI_ff" sheetId="11" r:id="rId4"/>
    <sheet name="AEEI_ele_3" sheetId="12" r:id="rId5"/>
    <sheet name="AEEI_ff_3" sheetId="13" r:id="rId6"/>
    <sheet name="AEEI_ele_2" sheetId="14" r:id="rId7"/>
    <sheet name="AEEI_ff_2" sheetId="15" r:id="rId8"/>
  </sheets>
  <externalReferences>
    <externalReference r:id="rId9"/>
    <externalReference r:id="rId10"/>
    <externalReference r:id="rId11"/>
  </externalReferences>
  <definedNames>
    <definedName name="_xlnm._FilterDatabase" localSheetId="0" hidden="1">AEEI!$A$43:$W$43</definedName>
    <definedName name="_xlnm._FilterDatabase" localSheetId="7" hidden="1">AEEI_ff_2!$O$3:$AA$146</definedName>
    <definedName name="_xlnm._FilterDatabase" localSheetId="1" hidden="1">Code!$B$2:$G$2</definedName>
    <definedName name="_xlnm.Print_Area" localSheetId="0">AEEI!$B$43:$P$82</definedName>
  </definedNames>
  <calcPr calcId="162913"/>
</workbook>
</file>

<file path=xl/calcChain.xml><?xml version="1.0" encoding="utf-8"?>
<calcChain xmlns="http://schemas.openxmlformats.org/spreadsheetml/2006/main">
  <c r="G70" i="15" l="1"/>
  <c r="H70" i="15"/>
  <c r="E139" i="15" l="1"/>
  <c r="E3" i="14"/>
  <c r="F3" i="14"/>
  <c r="G3" i="14"/>
  <c r="H3" i="14"/>
  <c r="I3" i="14"/>
  <c r="J3" i="14"/>
  <c r="K3" i="14"/>
  <c r="E4" i="14"/>
  <c r="F4" i="14"/>
  <c r="G4" i="14"/>
  <c r="H4" i="14"/>
  <c r="I4" i="14"/>
  <c r="J4" i="14"/>
  <c r="K4" i="14"/>
  <c r="E5" i="14"/>
  <c r="F5" i="14"/>
  <c r="G5" i="14"/>
  <c r="H5" i="14"/>
  <c r="I5" i="14"/>
  <c r="J5" i="14"/>
  <c r="K5" i="14"/>
  <c r="E6" i="14"/>
  <c r="F6" i="14"/>
  <c r="G6" i="14"/>
  <c r="H6" i="14"/>
  <c r="I6" i="14"/>
  <c r="J6" i="14"/>
  <c r="K6" i="14"/>
  <c r="E7" i="14"/>
  <c r="F7" i="14"/>
  <c r="G7" i="14"/>
  <c r="H7" i="14"/>
  <c r="I7" i="14"/>
  <c r="J7" i="14"/>
  <c r="K7" i="14"/>
  <c r="E8" i="14"/>
  <c r="F8" i="14"/>
  <c r="G8" i="14"/>
  <c r="H8" i="14"/>
  <c r="I8" i="14"/>
  <c r="J8" i="14"/>
  <c r="K8" i="14"/>
  <c r="E9" i="14"/>
  <c r="F9" i="14"/>
  <c r="G9" i="14"/>
  <c r="H9" i="14"/>
  <c r="I9" i="14"/>
  <c r="J9" i="14"/>
  <c r="K9" i="14"/>
  <c r="E10" i="14"/>
  <c r="F10" i="14"/>
  <c r="G10" i="14"/>
  <c r="H10" i="14"/>
  <c r="I10" i="14"/>
  <c r="J10" i="14"/>
  <c r="K10" i="14"/>
  <c r="E11" i="14"/>
  <c r="F11" i="14"/>
  <c r="G11" i="14"/>
  <c r="H11" i="14"/>
  <c r="I11" i="14"/>
  <c r="J11" i="14"/>
  <c r="K11" i="14"/>
  <c r="E12" i="14"/>
  <c r="F12" i="14"/>
  <c r="G12" i="14"/>
  <c r="H12" i="14"/>
  <c r="I12" i="14"/>
  <c r="J12" i="14"/>
  <c r="K12" i="14"/>
  <c r="E13" i="14"/>
  <c r="F13" i="14"/>
  <c r="G13" i="14"/>
  <c r="H13" i="14"/>
  <c r="I13" i="14"/>
  <c r="J13" i="14"/>
  <c r="K13" i="14"/>
  <c r="E14" i="14"/>
  <c r="F14" i="14"/>
  <c r="G14" i="14"/>
  <c r="H14" i="14"/>
  <c r="I14" i="14"/>
  <c r="J14" i="14"/>
  <c r="K14" i="14"/>
  <c r="E15" i="14"/>
  <c r="F15" i="14"/>
  <c r="G15" i="14"/>
  <c r="H15" i="14"/>
  <c r="I15" i="14"/>
  <c r="J15" i="14"/>
  <c r="K15" i="14"/>
  <c r="E16" i="14"/>
  <c r="F16" i="14"/>
  <c r="G16" i="14"/>
  <c r="H16" i="14"/>
  <c r="I16" i="14"/>
  <c r="J16" i="14"/>
  <c r="K16" i="14"/>
  <c r="E17" i="14"/>
  <c r="F17" i="14"/>
  <c r="G17" i="14"/>
  <c r="H17" i="14"/>
  <c r="I17" i="14"/>
  <c r="J17" i="14"/>
  <c r="K17" i="14"/>
  <c r="E18" i="14"/>
  <c r="F18" i="14"/>
  <c r="G18" i="14"/>
  <c r="H18" i="14"/>
  <c r="I18" i="14"/>
  <c r="J18" i="14"/>
  <c r="K18" i="14"/>
  <c r="E19" i="14"/>
  <c r="F19" i="14"/>
  <c r="G19" i="14"/>
  <c r="H19" i="14"/>
  <c r="I19" i="14"/>
  <c r="J19" i="14"/>
  <c r="K19" i="14"/>
  <c r="E20" i="14"/>
  <c r="F20" i="14"/>
  <c r="G20" i="14"/>
  <c r="H20" i="14"/>
  <c r="I20" i="14"/>
  <c r="J20" i="14"/>
  <c r="K20" i="14"/>
  <c r="E21" i="14"/>
  <c r="F21" i="14"/>
  <c r="G21" i="14"/>
  <c r="H21" i="14"/>
  <c r="I21" i="14"/>
  <c r="J21" i="14"/>
  <c r="K21" i="14"/>
  <c r="E22" i="14"/>
  <c r="F22" i="14"/>
  <c r="G22" i="14"/>
  <c r="H22" i="14"/>
  <c r="I22" i="14"/>
  <c r="J22" i="14"/>
  <c r="K22" i="14"/>
  <c r="E23" i="14"/>
  <c r="F23" i="14"/>
  <c r="G23" i="14"/>
  <c r="H23" i="14"/>
  <c r="I23" i="14"/>
  <c r="J23" i="14"/>
  <c r="K23" i="14"/>
  <c r="E24" i="14"/>
  <c r="F24" i="14"/>
  <c r="G24" i="14"/>
  <c r="H24" i="14"/>
  <c r="I24" i="14"/>
  <c r="J24" i="14"/>
  <c r="K24" i="14"/>
  <c r="E25" i="14"/>
  <c r="F25" i="14"/>
  <c r="G25" i="14"/>
  <c r="H25" i="14"/>
  <c r="I25" i="14"/>
  <c r="J25" i="14"/>
  <c r="K25" i="14"/>
  <c r="E26" i="14"/>
  <c r="F26" i="14"/>
  <c r="G26" i="14"/>
  <c r="H26" i="14"/>
  <c r="I26" i="14"/>
  <c r="J26" i="14"/>
  <c r="K26" i="14"/>
  <c r="E27" i="14"/>
  <c r="F27" i="14"/>
  <c r="G27" i="14"/>
  <c r="H27" i="14"/>
  <c r="I27" i="14"/>
  <c r="J27" i="14"/>
  <c r="K27" i="14"/>
  <c r="E28" i="14"/>
  <c r="F28" i="14"/>
  <c r="G28" i="14"/>
  <c r="H28" i="14"/>
  <c r="I28" i="14"/>
  <c r="J28" i="14"/>
  <c r="K28" i="14"/>
  <c r="E29" i="14"/>
  <c r="F29" i="14"/>
  <c r="G29" i="14"/>
  <c r="H29" i="14"/>
  <c r="I29" i="14"/>
  <c r="J29" i="14"/>
  <c r="K29" i="14"/>
  <c r="E30" i="14"/>
  <c r="F30" i="14"/>
  <c r="G30" i="14"/>
  <c r="H30" i="14"/>
  <c r="I30" i="14"/>
  <c r="J30" i="14"/>
  <c r="K30" i="14"/>
  <c r="E31" i="14"/>
  <c r="F31" i="14"/>
  <c r="G31" i="14"/>
  <c r="H31" i="14"/>
  <c r="I31" i="14"/>
  <c r="J31" i="14"/>
  <c r="K31" i="14"/>
  <c r="E32" i="14"/>
  <c r="F32" i="14"/>
  <c r="G32" i="14"/>
  <c r="H32" i="14"/>
  <c r="I32" i="14"/>
  <c r="J32" i="14"/>
  <c r="K32" i="14"/>
  <c r="E33" i="14"/>
  <c r="F33" i="14"/>
  <c r="G33" i="14"/>
  <c r="H33" i="14"/>
  <c r="I33" i="14"/>
  <c r="J33" i="14"/>
  <c r="K33" i="14"/>
  <c r="E34" i="14"/>
  <c r="F34" i="14"/>
  <c r="G34" i="14"/>
  <c r="H34" i="14"/>
  <c r="I34" i="14"/>
  <c r="J34" i="14"/>
  <c r="K34" i="14"/>
  <c r="E35" i="14"/>
  <c r="F35" i="14"/>
  <c r="G35" i="14"/>
  <c r="H35" i="14"/>
  <c r="I35" i="14"/>
  <c r="J35" i="14"/>
  <c r="K35" i="14"/>
  <c r="E36" i="14"/>
  <c r="F36" i="14"/>
  <c r="G36" i="14"/>
  <c r="H36" i="14"/>
  <c r="I36" i="14"/>
  <c r="J36" i="14"/>
  <c r="K36" i="14"/>
  <c r="E37" i="14"/>
  <c r="F37" i="14"/>
  <c r="G37" i="14"/>
  <c r="H37" i="14"/>
  <c r="I37" i="14"/>
  <c r="J37" i="14"/>
  <c r="K37" i="14"/>
  <c r="E38" i="14"/>
  <c r="F38" i="14"/>
  <c r="G38" i="14"/>
  <c r="H38" i="14"/>
  <c r="I38" i="14"/>
  <c r="J38" i="14"/>
  <c r="K38" i="14"/>
  <c r="E39" i="14"/>
  <c r="F39" i="14"/>
  <c r="G39" i="14"/>
  <c r="H39" i="14"/>
  <c r="I39" i="14"/>
  <c r="J39" i="14"/>
  <c r="K39" i="14"/>
  <c r="E40" i="14"/>
  <c r="F40" i="14"/>
  <c r="G40" i="14"/>
  <c r="H40" i="14"/>
  <c r="I40" i="14"/>
  <c r="J40" i="14"/>
  <c r="K40" i="14"/>
  <c r="E41" i="14"/>
  <c r="F41" i="14"/>
  <c r="G41" i="14"/>
  <c r="H41" i="14"/>
  <c r="I41" i="14"/>
  <c r="J41" i="14"/>
  <c r="K41" i="14"/>
  <c r="E42" i="14"/>
  <c r="F42" i="14"/>
  <c r="G42" i="14"/>
  <c r="H42" i="14"/>
  <c r="I42" i="14"/>
  <c r="J42" i="14"/>
  <c r="K42" i="14"/>
  <c r="E43" i="14"/>
  <c r="F43" i="14"/>
  <c r="G43" i="14"/>
  <c r="H43" i="14"/>
  <c r="I43" i="14"/>
  <c r="J43" i="14"/>
  <c r="K43" i="14"/>
  <c r="E44" i="14"/>
  <c r="F44" i="14"/>
  <c r="G44" i="14"/>
  <c r="H44" i="14"/>
  <c r="I44" i="14"/>
  <c r="J44" i="14"/>
  <c r="K44" i="14"/>
  <c r="E45" i="14"/>
  <c r="F45" i="14"/>
  <c r="G45" i="14"/>
  <c r="H45" i="14"/>
  <c r="I45" i="14"/>
  <c r="J45" i="14"/>
  <c r="K45" i="14"/>
  <c r="E46" i="14"/>
  <c r="F46" i="14"/>
  <c r="G46" i="14"/>
  <c r="H46" i="14"/>
  <c r="I46" i="14"/>
  <c r="J46" i="14"/>
  <c r="K46" i="14"/>
  <c r="E47" i="14"/>
  <c r="F47" i="14"/>
  <c r="G47" i="14"/>
  <c r="H47" i="14"/>
  <c r="I47" i="14"/>
  <c r="J47" i="14"/>
  <c r="K47" i="14"/>
  <c r="E48" i="14"/>
  <c r="F48" i="14"/>
  <c r="G48" i="14"/>
  <c r="H48" i="14"/>
  <c r="I48" i="14"/>
  <c r="J48" i="14"/>
  <c r="K48" i="14"/>
  <c r="E49" i="14"/>
  <c r="F49" i="14"/>
  <c r="G49" i="14"/>
  <c r="H49" i="14"/>
  <c r="I49" i="14"/>
  <c r="J49" i="14"/>
  <c r="K49" i="14"/>
  <c r="E50" i="14"/>
  <c r="F50" i="14"/>
  <c r="G50" i="14"/>
  <c r="H50" i="14"/>
  <c r="I50" i="14"/>
  <c r="J50" i="14"/>
  <c r="K50" i="14"/>
  <c r="E51" i="14"/>
  <c r="F51" i="14"/>
  <c r="G51" i="14"/>
  <c r="H51" i="14"/>
  <c r="I51" i="14"/>
  <c r="J51" i="14"/>
  <c r="K51" i="14"/>
  <c r="E52" i="14"/>
  <c r="F52" i="14"/>
  <c r="G52" i="14"/>
  <c r="H52" i="14"/>
  <c r="I52" i="14"/>
  <c r="J52" i="14"/>
  <c r="K52" i="14"/>
  <c r="E53" i="14"/>
  <c r="F53" i="14"/>
  <c r="G53" i="14"/>
  <c r="H53" i="14"/>
  <c r="I53" i="14"/>
  <c r="J53" i="14"/>
  <c r="K53" i="14"/>
  <c r="E54" i="14"/>
  <c r="F54" i="14"/>
  <c r="G54" i="14"/>
  <c r="H54" i="14"/>
  <c r="I54" i="14"/>
  <c r="J54" i="14"/>
  <c r="K54" i="14"/>
  <c r="E55" i="14"/>
  <c r="F55" i="14"/>
  <c r="G55" i="14"/>
  <c r="H55" i="14"/>
  <c r="I55" i="14"/>
  <c r="J55" i="14"/>
  <c r="K55" i="14"/>
  <c r="E56" i="14"/>
  <c r="F56" i="14"/>
  <c r="G56" i="14"/>
  <c r="H56" i="14"/>
  <c r="I56" i="14"/>
  <c r="J56" i="14"/>
  <c r="K56" i="14"/>
  <c r="E57" i="14"/>
  <c r="F57" i="14"/>
  <c r="G57" i="14"/>
  <c r="H57" i="14"/>
  <c r="I57" i="14"/>
  <c r="J57" i="14"/>
  <c r="K57" i="14"/>
  <c r="E58" i="14"/>
  <c r="F58" i="14"/>
  <c r="G58" i="14"/>
  <c r="H58" i="14"/>
  <c r="I58" i="14"/>
  <c r="J58" i="14"/>
  <c r="K58" i="14"/>
  <c r="E59" i="14"/>
  <c r="F59" i="14"/>
  <c r="G59" i="14"/>
  <c r="H59" i="14"/>
  <c r="I59" i="14"/>
  <c r="J59" i="14"/>
  <c r="K59" i="14"/>
  <c r="E60" i="14"/>
  <c r="F60" i="14"/>
  <c r="G60" i="14"/>
  <c r="H60" i="14"/>
  <c r="I60" i="14"/>
  <c r="J60" i="14"/>
  <c r="K60" i="14"/>
  <c r="E61" i="14"/>
  <c r="F61" i="14"/>
  <c r="G61" i="14"/>
  <c r="H61" i="14"/>
  <c r="I61" i="14"/>
  <c r="J61" i="14"/>
  <c r="K61" i="14"/>
  <c r="E62" i="14"/>
  <c r="F62" i="14"/>
  <c r="G62" i="14"/>
  <c r="H62" i="14"/>
  <c r="I62" i="14"/>
  <c r="J62" i="14"/>
  <c r="K62" i="14"/>
  <c r="E63" i="14"/>
  <c r="F63" i="14"/>
  <c r="G63" i="14"/>
  <c r="H63" i="14"/>
  <c r="I63" i="14"/>
  <c r="J63" i="14"/>
  <c r="K63" i="14"/>
  <c r="E64" i="14"/>
  <c r="F64" i="14"/>
  <c r="G64" i="14"/>
  <c r="H64" i="14"/>
  <c r="I64" i="14"/>
  <c r="J64" i="14"/>
  <c r="K64" i="14"/>
  <c r="E65" i="14"/>
  <c r="F65" i="14"/>
  <c r="G65" i="14"/>
  <c r="H65" i="14"/>
  <c r="I65" i="14"/>
  <c r="J65" i="14"/>
  <c r="K65" i="14"/>
  <c r="E66" i="14"/>
  <c r="F66" i="14"/>
  <c r="G66" i="14"/>
  <c r="H66" i="14"/>
  <c r="I66" i="14"/>
  <c r="J66" i="14"/>
  <c r="K66" i="14"/>
  <c r="E67" i="14"/>
  <c r="F67" i="14"/>
  <c r="G67" i="14"/>
  <c r="H67" i="14"/>
  <c r="I67" i="14"/>
  <c r="J67" i="14"/>
  <c r="K67" i="14"/>
  <c r="E68" i="14"/>
  <c r="F68" i="14"/>
  <c r="G68" i="14"/>
  <c r="H68" i="14"/>
  <c r="I68" i="14"/>
  <c r="J68" i="14"/>
  <c r="K68" i="14"/>
  <c r="E69" i="14"/>
  <c r="F69" i="14"/>
  <c r="G69" i="14"/>
  <c r="H69" i="14"/>
  <c r="I69" i="14"/>
  <c r="J69" i="14"/>
  <c r="K69" i="14"/>
  <c r="E70" i="14"/>
  <c r="F70" i="14"/>
  <c r="G70" i="14"/>
  <c r="H70" i="14"/>
  <c r="I70" i="14"/>
  <c r="J70" i="14"/>
  <c r="K70" i="14"/>
  <c r="E71" i="14"/>
  <c r="F71" i="14"/>
  <c r="G71" i="14"/>
  <c r="H71" i="14"/>
  <c r="I71" i="14"/>
  <c r="J71" i="14"/>
  <c r="K71" i="14"/>
  <c r="E72" i="14"/>
  <c r="F72" i="14"/>
  <c r="G72" i="14"/>
  <c r="H72" i="14"/>
  <c r="I72" i="14"/>
  <c r="J72" i="14"/>
  <c r="K72" i="14"/>
  <c r="E73" i="14"/>
  <c r="F73" i="14"/>
  <c r="G73" i="14"/>
  <c r="H73" i="14"/>
  <c r="I73" i="14"/>
  <c r="J73" i="14"/>
  <c r="K73" i="14"/>
  <c r="E74" i="14"/>
  <c r="F74" i="14"/>
  <c r="G74" i="14"/>
  <c r="H74" i="14"/>
  <c r="I74" i="14"/>
  <c r="J74" i="14"/>
  <c r="K74" i="14"/>
  <c r="E75" i="14"/>
  <c r="F75" i="14"/>
  <c r="G75" i="14"/>
  <c r="H75" i="14"/>
  <c r="I75" i="14"/>
  <c r="J75" i="14"/>
  <c r="K75" i="14"/>
  <c r="E76" i="14"/>
  <c r="F76" i="14"/>
  <c r="G76" i="14"/>
  <c r="H76" i="14"/>
  <c r="I76" i="14"/>
  <c r="J76" i="14"/>
  <c r="K76" i="14"/>
  <c r="E77" i="14"/>
  <c r="F77" i="14"/>
  <c r="G77" i="14"/>
  <c r="H77" i="14"/>
  <c r="I77" i="14"/>
  <c r="J77" i="14"/>
  <c r="K77" i="14"/>
  <c r="E78" i="14"/>
  <c r="F78" i="14"/>
  <c r="G78" i="14"/>
  <c r="H78" i="14"/>
  <c r="I78" i="14"/>
  <c r="J78" i="14"/>
  <c r="K78" i="14"/>
  <c r="E79" i="14"/>
  <c r="F79" i="14"/>
  <c r="G79" i="14"/>
  <c r="H79" i="14"/>
  <c r="I79" i="14"/>
  <c r="J79" i="14"/>
  <c r="K79" i="14"/>
  <c r="E80" i="14"/>
  <c r="F80" i="14"/>
  <c r="G80" i="14"/>
  <c r="H80" i="14"/>
  <c r="I80" i="14"/>
  <c r="J80" i="14"/>
  <c r="K80" i="14"/>
  <c r="E81" i="14"/>
  <c r="F81" i="14"/>
  <c r="G81" i="14"/>
  <c r="H81" i="14"/>
  <c r="I81" i="14"/>
  <c r="J81" i="14"/>
  <c r="K81" i="14"/>
  <c r="E82" i="14"/>
  <c r="F82" i="14"/>
  <c r="G82" i="14"/>
  <c r="H82" i="14"/>
  <c r="I82" i="14"/>
  <c r="J82" i="14"/>
  <c r="K82" i="14"/>
  <c r="E83" i="14"/>
  <c r="F83" i="14"/>
  <c r="G83" i="14"/>
  <c r="H83" i="14"/>
  <c r="I83" i="14"/>
  <c r="J83" i="14"/>
  <c r="K83" i="14"/>
  <c r="E84" i="14"/>
  <c r="F84" i="14"/>
  <c r="G84" i="14"/>
  <c r="H84" i="14"/>
  <c r="I84" i="14"/>
  <c r="J84" i="14"/>
  <c r="K84" i="14"/>
  <c r="E85" i="14"/>
  <c r="F85" i="14"/>
  <c r="G85" i="14"/>
  <c r="H85" i="14"/>
  <c r="I85" i="14"/>
  <c r="J85" i="14"/>
  <c r="K85" i="14"/>
  <c r="E86" i="14"/>
  <c r="F86" i="14"/>
  <c r="G86" i="14"/>
  <c r="H86" i="14"/>
  <c r="I86" i="14"/>
  <c r="J86" i="14"/>
  <c r="K86" i="14"/>
  <c r="E87" i="14"/>
  <c r="F87" i="14"/>
  <c r="G87" i="14"/>
  <c r="H87" i="14"/>
  <c r="I87" i="14"/>
  <c r="J87" i="14"/>
  <c r="K87" i="14"/>
  <c r="E88" i="14"/>
  <c r="F88" i="14"/>
  <c r="G88" i="14"/>
  <c r="H88" i="14"/>
  <c r="I88" i="14"/>
  <c r="J88" i="14"/>
  <c r="K88" i="14"/>
  <c r="E89" i="14"/>
  <c r="F89" i="14"/>
  <c r="G89" i="14"/>
  <c r="H89" i="14"/>
  <c r="I89" i="14"/>
  <c r="J89" i="14"/>
  <c r="K89" i="14"/>
  <c r="E90" i="14"/>
  <c r="F90" i="14"/>
  <c r="G90" i="14"/>
  <c r="H90" i="14"/>
  <c r="I90" i="14"/>
  <c r="J90" i="14"/>
  <c r="K90" i="14"/>
  <c r="E91" i="14"/>
  <c r="F91" i="14"/>
  <c r="G91" i="14"/>
  <c r="H91" i="14"/>
  <c r="I91" i="14"/>
  <c r="J91" i="14"/>
  <c r="K91" i="14"/>
  <c r="E92" i="14"/>
  <c r="F92" i="14"/>
  <c r="G92" i="14"/>
  <c r="H92" i="14"/>
  <c r="I92" i="14"/>
  <c r="J92" i="14"/>
  <c r="K92" i="14"/>
  <c r="E93" i="14"/>
  <c r="F93" i="14"/>
  <c r="G93" i="14"/>
  <c r="H93" i="14"/>
  <c r="I93" i="14"/>
  <c r="J93" i="14"/>
  <c r="K93" i="14"/>
  <c r="E94" i="14"/>
  <c r="F94" i="14"/>
  <c r="G94" i="14"/>
  <c r="H94" i="14"/>
  <c r="I94" i="14"/>
  <c r="J94" i="14"/>
  <c r="K94" i="14"/>
  <c r="E95" i="14"/>
  <c r="F95" i="14"/>
  <c r="G95" i="14"/>
  <c r="H95" i="14"/>
  <c r="I95" i="14"/>
  <c r="J95" i="14"/>
  <c r="K95" i="14"/>
  <c r="E96" i="14"/>
  <c r="F96" i="14"/>
  <c r="G96" i="14"/>
  <c r="H96" i="14"/>
  <c r="I96" i="14"/>
  <c r="J96" i="14"/>
  <c r="K96" i="14"/>
  <c r="E97" i="14"/>
  <c r="F97" i="14"/>
  <c r="G97" i="14"/>
  <c r="H97" i="14"/>
  <c r="I97" i="14"/>
  <c r="J97" i="14"/>
  <c r="K97" i="14"/>
  <c r="E98" i="14"/>
  <c r="F98" i="14"/>
  <c r="G98" i="14"/>
  <c r="H98" i="14"/>
  <c r="I98" i="14"/>
  <c r="J98" i="14"/>
  <c r="K98" i="14"/>
  <c r="E99" i="14"/>
  <c r="F99" i="14"/>
  <c r="G99" i="14"/>
  <c r="H99" i="14"/>
  <c r="I99" i="14"/>
  <c r="J99" i="14"/>
  <c r="K99" i="14"/>
  <c r="E100" i="14"/>
  <c r="F100" i="14"/>
  <c r="G100" i="14"/>
  <c r="H100" i="14"/>
  <c r="I100" i="14"/>
  <c r="J100" i="14"/>
  <c r="K100" i="14"/>
  <c r="E101" i="14"/>
  <c r="F101" i="14"/>
  <c r="G101" i="14"/>
  <c r="H101" i="14"/>
  <c r="I101" i="14"/>
  <c r="J101" i="14"/>
  <c r="K101" i="14"/>
  <c r="E102" i="14"/>
  <c r="F102" i="14"/>
  <c r="G102" i="14"/>
  <c r="H102" i="14"/>
  <c r="I102" i="14"/>
  <c r="J102" i="14"/>
  <c r="K102" i="14"/>
  <c r="E103" i="14"/>
  <c r="F103" i="14"/>
  <c r="G103" i="14"/>
  <c r="H103" i="14"/>
  <c r="I103" i="14"/>
  <c r="J103" i="14"/>
  <c r="K103" i="14"/>
  <c r="E104" i="14"/>
  <c r="F104" i="14"/>
  <c r="G104" i="14"/>
  <c r="H104" i="14"/>
  <c r="I104" i="14"/>
  <c r="J104" i="14"/>
  <c r="K104" i="14"/>
  <c r="E105" i="14"/>
  <c r="F105" i="14"/>
  <c r="G105" i="14"/>
  <c r="H105" i="14"/>
  <c r="I105" i="14"/>
  <c r="J105" i="14"/>
  <c r="K105" i="14"/>
  <c r="E106" i="14"/>
  <c r="F106" i="14"/>
  <c r="G106" i="14"/>
  <c r="H106" i="14"/>
  <c r="I106" i="14"/>
  <c r="J106" i="14"/>
  <c r="K106" i="14"/>
  <c r="E107" i="14"/>
  <c r="F107" i="14"/>
  <c r="G107" i="14"/>
  <c r="H107" i="14"/>
  <c r="I107" i="14"/>
  <c r="J107" i="14"/>
  <c r="K107" i="14"/>
  <c r="E108" i="14"/>
  <c r="F108" i="14"/>
  <c r="G108" i="14"/>
  <c r="H108" i="14"/>
  <c r="I108" i="14"/>
  <c r="J108" i="14"/>
  <c r="K108" i="14"/>
  <c r="E109" i="14"/>
  <c r="F109" i="14"/>
  <c r="G109" i="14"/>
  <c r="H109" i="14"/>
  <c r="I109" i="14"/>
  <c r="J109" i="14"/>
  <c r="K109" i="14"/>
  <c r="E110" i="14"/>
  <c r="F110" i="14"/>
  <c r="G110" i="14"/>
  <c r="H110" i="14"/>
  <c r="I110" i="14"/>
  <c r="J110" i="14"/>
  <c r="K110" i="14"/>
  <c r="E111" i="14"/>
  <c r="F111" i="14"/>
  <c r="G111" i="14"/>
  <c r="H111" i="14"/>
  <c r="I111" i="14"/>
  <c r="J111" i="14"/>
  <c r="K111" i="14"/>
  <c r="E112" i="14"/>
  <c r="F112" i="14"/>
  <c r="G112" i="14"/>
  <c r="H112" i="14"/>
  <c r="I112" i="14"/>
  <c r="J112" i="14"/>
  <c r="K112" i="14"/>
  <c r="E113" i="14"/>
  <c r="F113" i="14"/>
  <c r="G113" i="14"/>
  <c r="H113" i="14"/>
  <c r="I113" i="14"/>
  <c r="J113" i="14"/>
  <c r="K113" i="14"/>
  <c r="E114" i="14"/>
  <c r="F114" i="14"/>
  <c r="G114" i="14"/>
  <c r="H114" i="14"/>
  <c r="I114" i="14"/>
  <c r="J114" i="14"/>
  <c r="K114" i="14"/>
  <c r="E115" i="14"/>
  <c r="F115" i="14"/>
  <c r="G115" i="14"/>
  <c r="H115" i="14"/>
  <c r="I115" i="14"/>
  <c r="J115" i="14"/>
  <c r="K115" i="14"/>
  <c r="E116" i="14"/>
  <c r="F116" i="14"/>
  <c r="G116" i="14"/>
  <c r="H116" i="14"/>
  <c r="I116" i="14"/>
  <c r="J116" i="14"/>
  <c r="K116" i="14"/>
  <c r="E117" i="14"/>
  <c r="F117" i="14"/>
  <c r="G117" i="14"/>
  <c r="H117" i="14"/>
  <c r="I117" i="14"/>
  <c r="J117" i="14"/>
  <c r="K117" i="14"/>
  <c r="E118" i="14"/>
  <c r="F118" i="14"/>
  <c r="G118" i="14"/>
  <c r="H118" i="14"/>
  <c r="I118" i="14"/>
  <c r="J118" i="14"/>
  <c r="K118" i="14"/>
  <c r="E119" i="14"/>
  <c r="F119" i="14"/>
  <c r="G119" i="14"/>
  <c r="H119" i="14"/>
  <c r="I119" i="14"/>
  <c r="J119" i="14"/>
  <c r="K119" i="14"/>
  <c r="E120" i="14"/>
  <c r="F120" i="14"/>
  <c r="G120" i="14"/>
  <c r="H120" i="14"/>
  <c r="I120" i="14"/>
  <c r="J120" i="14"/>
  <c r="K120" i="14"/>
  <c r="E121" i="14"/>
  <c r="F121" i="14"/>
  <c r="G121" i="14"/>
  <c r="H121" i="14"/>
  <c r="I121" i="14"/>
  <c r="J121" i="14"/>
  <c r="K121" i="14"/>
  <c r="E122" i="14"/>
  <c r="F122" i="14"/>
  <c r="G122" i="14"/>
  <c r="H122" i="14"/>
  <c r="I122" i="14"/>
  <c r="J122" i="14"/>
  <c r="K122" i="14"/>
  <c r="E123" i="14"/>
  <c r="F123" i="14"/>
  <c r="G123" i="14"/>
  <c r="H123" i="14"/>
  <c r="I123" i="14"/>
  <c r="J123" i="14"/>
  <c r="K123" i="14"/>
  <c r="E124" i="14"/>
  <c r="F124" i="14"/>
  <c r="G124" i="14"/>
  <c r="H124" i="14"/>
  <c r="I124" i="14"/>
  <c r="J124" i="14"/>
  <c r="K124" i="14"/>
  <c r="E125" i="14"/>
  <c r="F125" i="14"/>
  <c r="G125" i="14"/>
  <c r="H125" i="14"/>
  <c r="I125" i="14"/>
  <c r="J125" i="14"/>
  <c r="K125" i="14"/>
  <c r="E126" i="14"/>
  <c r="F126" i="14"/>
  <c r="G126" i="14"/>
  <c r="H126" i="14"/>
  <c r="I126" i="14"/>
  <c r="J126" i="14"/>
  <c r="K126" i="14"/>
  <c r="E127" i="14"/>
  <c r="F127" i="14"/>
  <c r="G127" i="14"/>
  <c r="H127" i="14"/>
  <c r="I127" i="14"/>
  <c r="J127" i="14"/>
  <c r="K127" i="14"/>
  <c r="E128" i="14"/>
  <c r="F128" i="14"/>
  <c r="G128" i="14"/>
  <c r="H128" i="14"/>
  <c r="I128" i="14"/>
  <c r="J128" i="14"/>
  <c r="K128" i="14"/>
  <c r="E129" i="14"/>
  <c r="F129" i="14"/>
  <c r="G129" i="14"/>
  <c r="H129" i="14"/>
  <c r="I129" i="14"/>
  <c r="J129" i="14"/>
  <c r="K129" i="14"/>
  <c r="E130" i="14"/>
  <c r="F130" i="14"/>
  <c r="G130" i="14"/>
  <c r="H130" i="14"/>
  <c r="I130" i="14"/>
  <c r="J130" i="14"/>
  <c r="K130" i="14"/>
  <c r="E131" i="14"/>
  <c r="F131" i="14"/>
  <c r="G131" i="14"/>
  <c r="H131" i="14"/>
  <c r="I131" i="14"/>
  <c r="J131" i="14"/>
  <c r="K131" i="14"/>
  <c r="E132" i="14"/>
  <c r="F132" i="14"/>
  <c r="G132" i="14"/>
  <c r="H132" i="14"/>
  <c r="I132" i="14"/>
  <c r="J132" i="14"/>
  <c r="K132" i="14"/>
  <c r="E133" i="14"/>
  <c r="F133" i="14"/>
  <c r="G133" i="14"/>
  <c r="H133" i="14"/>
  <c r="I133" i="14"/>
  <c r="J133" i="14"/>
  <c r="K133" i="14"/>
  <c r="E134" i="14"/>
  <c r="F134" i="14"/>
  <c r="G134" i="14"/>
  <c r="H134" i="14"/>
  <c r="I134" i="14"/>
  <c r="J134" i="14"/>
  <c r="K134" i="14"/>
  <c r="E135" i="14"/>
  <c r="F135" i="14"/>
  <c r="G135" i="14"/>
  <c r="H135" i="14"/>
  <c r="I135" i="14"/>
  <c r="J135" i="14"/>
  <c r="K135" i="14"/>
  <c r="E136" i="14"/>
  <c r="F136" i="14"/>
  <c r="G136" i="14"/>
  <c r="H136" i="14"/>
  <c r="I136" i="14"/>
  <c r="J136" i="14"/>
  <c r="K136" i="14"/>
  <c r="E137" i="14"/>
  <c r="F137" i="14"/>
  <c r="G137" i="14"/>
  <c r="H137" i="14"/>
  <c r="I137" i="14"/>
  <c r="J137" i="14"/>
  <c r="K137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3" i="14"/>
  <c r="C19" i="15"/>
  <c r="D19" i="15"/>
  <c r="E19" i="15"/>
  <c r="F19" i="15"/>
  <c r="G19" i="15"/>
  <c r="H19" i="15"/>
  <c r="I19" i="15"/>
  <c r="J19" i="15"/>
  <c r="K19" i="15"/>
  <c r="C20" i="15"/>
  <c r="D20" i="15"/>
  <c r="E20" i="15"/>
  <c r="F20" i="15"/>
  <c r="G20" i="15"/>
  <c r="H20" i="15"/>
  <c r="I20" i="15"/>
  <c r="J20" i="15"/>
  <c r="K20" i="15"/>
  <c r="C21" i="15"/>
  <c r="D21" i="15"/>
  <c r="E21" i="15"/>
  <c r="F21" i="15"/>
  <c r="G21" i="15"/>
  <c r="H21" i="15"/>
  <c r="I21" i="15"/>
  <c r="J21" i="15"/>
  <c r="K21" i="15"/>
  <c r="C22" i="15"/>
  <c r="D22" i="15"/>
  <c r="E22" i="15"/>
  <c r="F22" i="15"/>
  <c r="G22" i="15"/>
  <c r="H22" i="15"/>
  <c r="I22" i="15"/>
  <c r="J22" i="15"/>
  <c r="K22" i="15"/>
  <c r="C23" i="15"/>
  <c r="D23" i="15"/>
  <c r="E23" i="15"/>
  <c r="F23" i="15"/>
  <c r="G23" i="15"/>
  <c r="H23" i="15"/>
  <c r="I23" i="15"/>
  <c r="J23" i="15"/>
  <c r="K23" i="15"/>
  <c r="C25" i="15"/>
  <c r="D25" i="15"/>
  <c r="E25" i="15"/>
  <c r="F25" i="15"/>
  <c r="G25" i="15"/>
  <c r="H25" i="15"/>
  <c r="I25" i="15"/>
  <c r="J25" i="15"/>
  <c r="K25" i="15"/>
  <c r="C26" i="15"/>
  <c r="D26" i="15"/>
  <c r="E26" i="15"/>
  <c r="F26" i="15"/>
  <c r="G26" i="15"/>
  <c r="H26" i="15"/>
  <c r="I26" i="15"/>
  <c r="J26" i="15"/>
  <c r="K26" i="15"/>
  <c r="C27" i="15"/>
  <c r="D27" i="15"/>
  <c r="E27" i="15"/>
  <c r="F27" i="15"/>
  <c r="G27" i="15"/>
  <c r="H27" i="15"/>
  <c r="I27" i="15"/>
  <c r="J27" i="15"/>
  <c r="K27" i="15"/>
  <c r="C28" i="15"/>
  <c r="D28" i="15"/>
  <c r="E28" i="15"/>
  <c r="F28" i="15"/>
  <c r="G28" i="15"/>
  <c r="H28" i="15"/>
  <c r="I28" i="15"/>
  <c r="J28" i="15"/>
  <c r="K28" i="15"/>
  <c r="C29" i="15"/>
  <c r="D29" i="15"/>
  <c r="E29" i="15"/>
  <c r="F29" i="15"/>
  <c r="G29" i="15"/>
  <c r="H29" i="15"/>
  <c r="I29" i="15"/>
  <c r="J29" i="15"/>
  <c r="K29" i="15"/>
  <c r="C30" i="15"/>
  <c r="D30" i="15"/>
  <c r="E30" i="15"/>
  <c r="F30" i="15"/>
  <c r="G30" i="15"/>
  <c r="H30" i="15"/>
  <c r="I30" i="15"/>
  <c r="J30" i="15"/>
  <c r="K30" i="15"/>
  <c r="C31" i="15"/>
  <c r="D31" i="15"/>
  <c r="E31" i="15"/>
  <c r="F31" i="15"/>
  <c r="G31" i="15"/>
  <c r="H31" i="15"/>
  <c r="I31" i="15"/>
  <c r="J31" i="15"/>
  <c r="K31" i="15"/>
  <c r="C32" i="15"/>
  <c r="D32" i="15"/>
  <c r="E32" i="15"/>
  <c r="F32" i="15"/>
  <c r="G32" i="15"/>
  <c r="H32" i="15"/>
  <c r="I32" i="15"/>
  <c r="J32" i="15"/>
  <c r="K32" i="15"/>
  <c r="C33" i="15"/>
  <c r="D33" i="15"/>
  <c r="E33" i="15"/>
  <c r="F33" i="15"/>
  <c r="G33" i="15"/>
  <c r="H33" i="15"/>
  <c r="I33" i="15"/>
  <c r="J33" i="15"/>
  <c r="K33" i="15"/>
  <c r="C34" i="15"/>
  <c r="D34" i="15"/>
  <c r="E34" i="15"/>
  <c r="F34" i="15"/>
  <c r="G34" i="15"/>
  <c r="H34" i="15"/>
  <c r="I34" i="15"/>
  <c r="J34" i="15"/>
  <c r="K34" i="15"/>
  <c r="C35" i="15"/>
  <c r="D35" i="15"/>
  <c r="E35" i="15"/>
  <c r="F35" i="15"/>
  <c r="G35" i="15"/>
  <c r="H35" i="15"/>
  <c r="I35" i="15"/>
  <c r="J35" i="15"/>
  <c r="K35" i="15"/>
  <c r="C36" i="15"/>
  <c r="D36" i="15"/>
  <c r="E36" i="15"/>
  <c r="F36" i="15"/>
  <c r="G36" i="15"/>
  <c r="H36" i="15"/>
  <c r="I36" i="15"/>
  <c r="J36" i="15"/>
  <c r="K36" i="15"/>
  <c r="C37" i="15"/>
  <c r="D37" i="15"/>
  <c r="E37" i="15"/>
  <c r="F37" i="15"/>
  <c r="G37" i="15"/>
  <c r="H37" i="15"/>
  <c r="I37" i="15"/>
  <c r="J37" i="15"/>
  <c r="K37" i="15"/>
  <c r="C38" i="15"/>
  <c r="D38" i="15"/>
  <c r="E38" i="15"/>
  <c r="F38" i="15"/>
  <c r="G38" i="15"/>
  <c r="H38" i="15"/>
  <c r="I38" i="15"/>
  <c r="J38" i="15"/>
  <c r="K38" i="15"/>
  <c r="C39" i="15"/>
  <c r="D39" i="15"/>
  <c r="E39" i="15"/>
  <c r="F39" i="15"/>
  <c r="G39" i="15"/>
  <c r="H39" i="15"/>
  <c r="I39" i="15"/>
  <c r="J39" i="15"/>
  <c r="K39" i="15"/>
  <c r="C41" i="15"/>
  <c r="D41" i="15"/>
  <c r="E41" i="15"/>
  <c r="F41" i="15"/>
  <c r="G41" i="15"/>
  <c r="H41" i="15"/>
  <c r="I41" i="15"/>
  <c r="J41" i="15"/>
  <c r="K41" i="15"/>
  <c r="C42" i="15"/>
  <c r="D42" i="15"/>
  <c r="E42" i="15"/>
  <c r="F42" i="15"/>
  <c r="G42" i="15"/>
  <c r="H42" i="15"/>
  <c r="I42" i="15"/>
  <c r="J42" i="15"/>
  <c r="K42" i="15"/>
  <c r="C43" i="15"/>
  <c r="D43" i="15"/>
  <c r="E43" i="15"/>
  <c r="F43" i="15"/>
  <c r="G43" i="15"/>
  <c r="H43" i="15"/>
  <c r="I43" i="15"/>
  <c r="J43" i="15"/>
  <c r="K43" i="15"/>
  <c r="C44" i="15"/>
  <c r="D44" i="15"/>
  <c r="E44" i="15"/>
  <c r="F44" i="15"/>
  <c r="G44" i="15"/>
  <c r="H44" i="15"/>
  <c r="I44" i="15"/>
  <c r="J44" i="15"/>
  <c r="K44" i="15"/>
  <c r="C45" i="15"/>
  <c r="D45" i="15"/>
  <c r="E45" i="15"/>
  <c r="F45" i="15"/>
  <c r="G45" i="15"/>
  <c r="H45" i="15"/>
  <c r="I45" i="15"/>
  <c r="J45" i="15"/>
  <c r="K45" i="15"/>
  <c r="C46" i="15"/>
  <c r="D46" i="15"/>
  <c r="E46" i="15"/>
  <c r="F46" i="15"/>
  <c r="G46" i="15"/>
  <c r="H46" i="15"/>
  <c r="I46" i="15"/>
  <c r="J46" i="15"/>
  <c r="K46" i="15"/>
  <c r="C47" i="15"/>
  <c r="D47" i="15"/>
  <c r="E47" i="15"/>
  <c r="F47" i="15"/>
  <c r="G47" i="15"/>
  <c r="H47" i="15"/>
  <c r="I47" i="15"/>
  <c r="J47" i="15"/>
  <c r="K47" i="15"/>
  <c r="C48" i="15"/>
  <c r="D48" i="15"/>
  <c r="E48" i="15"/>
  <c r="F48" i="15"/>
  <c r="G48" i="15"/>
  <c r="H48" i="15"/>
  <c r="I48" i="15"/>
  <c r="J48" i="15"/>
  <c r="K48" i="15"/>
  <c r="C49" i="15"/>
  <c r="D49" i="15"/>
  <c r="E49" i="15"/>
  <c r="F49" i="15"/>
  <c r="G49" i="15"/>
  <c r="H49" i="15"/>
  <c r="I49" i="15"/>
  <c r="J49" i="15"/>
  <c r="K49" i="15"/>
  <c r="C50" i="15"/>
  <c r="D50" i="15"/>
  <c r="E50" i="15"/>
  <c r="F50" i="15"/>
  <c r="G50" i="15"/>
  <c r="H50" i="15"/>
  <c r="I50" i="15"/>
  <c r="J50" i="15"/>
  <c r="K50" i="15"/>
  <c r="C51" i="15"/>
  <c r="D51" i="15"/>
  <c r="E51" i="15"/>
  <c r="F51" i="15"/>
  <c r="G51" i="15"/>
  <c r="H51" i="15"/>
  <c r="I51" i="15"/>
  <c r="J51" i="15"/>
  <c r="K51" i="15"/>
  <c r="C52" i="15"/>
  <c r="D52" i="15"/>
  <c r="E52" i="15"/>
  <c r="F52" i="15"/>
  <c r="G52" i="15"/>
  <c r="H52" i="15"/>
  <c r="I52" i="15"/>
  <c r="J52" i="15"/>
  <c r="K52" i="15"/>
  <c r="C53" i="15"/>
  <c r="D53" i="15"/>
  <c r="E53" i="15"/>
  <c r="F53" i="15"/>
  <c r="G53" i="15"/>
  <c r="H53" i="15"/>
  <c r="I53" i="15"/>
  <c r="J53" i="15"/>
  <c r="K53" i="15"/>
  <c r="C54" i="15"/>
  <c r="D54" i="15"/>
  <c r="E54" i="15"/>
  <c r="F54" i="15"/>
  <c r="G54" i="15"/>
  <c r="H54" i="15"/>
  <c r="I54" i="15"/>
  <c r="J54" i="15"/>
  <c r="K54" i="15"/>
  <c r="C55" i="15"/>
  <c r="D55" i="15"/>
  <c r="E55" i="15"/>
  <c r="F55" i="15"/>
  <c r="G55" i="15"/>
  <c r="H55" i="15"/>
  <c r="I55" i="15"/>
  <c r="J55" i="15"/>
  <c r="K55" i="15"/>
  <c r="C57" i="15"/>
  <c r="D57" i="15"/>
  <c r="E57" i="15"/>
  <c r="F57" i="15"/>
  <c r="G57" i="15"/>
  <c r="H57" i="15"/>
  <c r="I57" i="15"/>
  <c r="J57" i="15"/>
  <c r="K57" i="15"/>
  <c r="C58" i="15"/>
  <c r="D58" i="15"/>
  <c r="E58" i="15"/>
  <c r="F58" i="15"/>
  <c r="G58" i="15"/>
  <c r="H58" i="15"/>
  <c r="I58" i="15"/>
  <c r="J58" i="15"/>
  <c r="K58" i="15"/>
  <c r="C59" i="15"/>
  <c r="D59" i="15"/>
  <c r="E59" i="15"/>
  <c r="F59" i="15"/>
  <c r="G59" i="15"/>
  <c r="H59" i="15"/>
  <c r="I59" i="15"/>
  <c r="J59" i="15"/>
  <c r="K59" i="15"/>
  <c r="C60" i="15"/>
  <c r="D60" i="15"/>
  <c r="E60" i="15"/>
  <c r="F60" i="15"/>
  <c r="G60" i="15"/>
  <c r="H60" i="15"/>
  <c r="I60" i="15"/>
  <c r="J60" i="15"/>
  <c r="K60" i="15"/>
  <c r="C61" i="15"/>
  <c r="D61" i="15"/>
  <c r="E61" i="15"/>
  <c r="F61" i="15"/>
  <c r="G61" i="15"/>
  <c r="H61" i="15"/>
  <c r="I61" i="15"/>
  <c r="J61" i="15"/>
  <c r="K61" i="15"/>
  <c r="C62" i="15"/>
  <c r="D62" i="15"/>
  <c r="E62" i="15"/>
  <c r="F62" i="15"/>
  <c r="G62" i="15"/>
  <c r="H62" i="15"/>
  <c r="I62" i="15"/>
  <c r="J62" i="15"/>
  <c r="K62" i="15"/>
  <c r="C63" i="15"/>
  <c r="D63" i="15"/>
  <c r="E63" i="15"/>
  <c r="F63" i="15"/>
  <c r="G63" i="15"/>
  <c r="H63" i="15"/>
  <c r="I63" i="15"/>
  <c r="J63" i="15"/>
  <c r="K63" i="15"/>
  <c r="C64" i="15"/>
  <c r="D64" i="15"/>
  <c r="E64" i="15"/>
  <c r="F64" i="15"/>
  <c r="G64" i="15"/>
  <c r="H64" i="15"/>
  <c r="I64" i="15"/>
  <c r="J64" i="15"/>
  <c r="K64" i="15"/>
  <c r="C65" i="15"/>
  <c r="D65" i="15"/>
  <c r="E65" i="15"/>
  <c r="F65" i="15"/>
  <c r="G65" i="15"/>
  <c r="H65" i="15"/>
  <c r="I65" i="15"/>
  <c r="J65" i="15"/>
  <c r="K65" i="15"/>
  <c r="C66" i="15"/>
  <c r="D66" i="15"/>
  <c r="E66" i="15"/>
  <c r="F66" i="15"/>
  <c r="G66" i="15"/>
  <c r="H66" i="15"/>
  <c r="I66" i="15"/>
  <c r="J66" i="15"/>
  <c r="K66" i="15"/>
  <c r="C67" i="15"/>
  <c r="D67" i="15"/>
  <c r="E67" i="15"/>
  <c r="F67" i="15"/>
  <c r="G67" i="15"/>
  <c r="H67" i="15"/>
  <c r="I67" i="15"/>
  <c r="J67" i="15"/>
  <c r="K67" i="15"/>
  <c r="C68" i="15"/>
  <c r="D68" i="15"/>
  <c r="E68" i="15"/>
  <c r="F68" i="15"/>
  <c r="G68" i="15"/>
  <c r="H68" i="15"/>
  <c r="I68" i="15"/>
  <c r="J68" i="15"/>
  <c r="K68" i="15"/>
  <c r="C69" i="15"/>
  <c r="D69" i="15"/>
  <c r="E69" i="15"/>
  <c r="F69" i="15"/>
  <c r="G69" i="15"/>
  <c r="H69" i="15"/>
  <c r="I69" i="15"/>
  <c r="J69" i="15"/>
  <c r="K69" i="15"/>
  <c r="C70" i="15"/>
  <c r="D70" i="15"/>
  <c r="E70" i="15"/>
  <c r="F70" i="15"/>
  <c r="I70" i="15"/>
  <c r="J70" i="15"/>
  <c r="K70" i="15"/>
  <c r="C71" i="15"/>
  <c r="D71" i="15"/>
  <c r="E71" i="15"/>
  <c r="F71" i="15"/>
  <c r="G71" i="15"/>
  <c r="H71" i="15"/>
  <c r="I71" i="15"/>
  <c r="J71" i="15"/>
  <c r="K71" i="15"/>
  <c r="C73" i="15"/>
  <c r="D73" i="15"/>
  <c r="E73" i="15"/>
  <c r="F73" i="15"/>
  <c r="G73" i="15"/>
  <c r="H73" i="15"/>
  <c r="I73" i="15"/>
  <c r="J73" i="15"/>
  <c r="K73" i="15"/>
  <c r="C74" i="15"/>
  <c r="D74" i="15"/>
  <c r="E74" i="15"/>
  <c r="F74" i="15"/>
  <c r="G74" i="15"/>
  <c r="H74" i="15"/>
  <c r="I74" i="15"/>
  <c r="J74" i="15"/>
  <c r="K74" i="15"/>
  <c r="C75" i="15"/>
  <c r="D75" i="15"/>
  <c r="E75" i="15"/>
  <c r="F75" i="15"/>
  <c r="G75" i="15"/>
  <c r="H75" i="15"/>
  <c r="I75" i="15"/>
  <c r="J75" i="15"/>
  <c r="K75" i="15"/>
  <c r="C76" i="15"/>
  <c r="D76" i="15"/>
  <c r="E76" i="15"/>
  <c r="F76" i="15"/>
  <c r="G76" i="15"/>
  <c r="H76" i="15"/>
  <c r="I76" i="15"/>
  <c r="J76" i="15"/>
  <c r="K76" i="15"/>
  <c r="C77" i="15"/>
  <c r="D77" i="15"/>
  <c r="E77" i="15"/>
  <c r="F77" i="15"/>
  <c r="G77" i="15"/>
  <c r="H77" i="15"/>
  <c r="I77" i="15"/>
  <c r="J77" i="15"/>
  <c r="K77" i="15"/>
  <c r="C78" i="15"/>
  <c r="D78" i="15"/>
  <c r="E78" i="15"/>
  <c r="F78" i="15"/>
  <c r="G78" i="15"/>
  <c r="H78" i="15"/>
  <c r="I78" i="15"/>
  <c r="J78" i="15"/>
  <c r="K78" i="15"/>
  <c r="C79" i="15"/>
  <c r="D79" i="15"/>
  <c r="E79" i="15"/>
  <c r="F79" i="15"/>
  <c r="G79" i="15"/>
  <c r="H79" i="15"/>
  <c r="I79" i="15"/>
  <c r="J79" i="15"/>
  <c r="K79" i="15"/>
  <c r="C80" i="15"/>
  <c r="D80" i="15"/>
  <c r="E80" i="15"/>
  <c r="F80" i="15"/>
  <c r="G80" i="15"/>
  <c r="H80" i="15"/>
  <c r="I80" i="15"/>
  <c r="J80" i="15"/>
  <c r="K80" i="15"/>
  <c r="C81" i="15"/>
  <c r="D81" i="15"/>
  <c r="E81" i="15"/>
  <c r="F81" i="15"/>
  <c r="G81" i="15"/>
  <c r="H81" i="15"/>
  <c r="I81" i="15"/>
  <c r="J81" i="15"/>
  <c r="K81" i="15"/>
  <c r="C82" i="15"/>
  <c r="D82" i="15"/>
  <c r="E82" i="15"/>
  <c r="F82" i="15"/>
  <c r="G82" i="15"/>
  <c r="H82" i="15"/>
  <c r="I82" i="15"/>
  <c r="J82" i="15"/>
  <c r="K82" i="15"/>
  <c r="C83" i="15"/>
  <c r="D83" i="15"/>
  <c r="E83" i="15"/>
  <c r="F83" i="15"/>
  <c r="G83" i="15"/>
  <c r="H83" i="15"/>
  <c r="I83" i="15"/>
  <c r="J83" i="15"/>
  <c r="K83" i="15"/>
  <c r="C84" i="15"/>
  <c r="D84" i="15"/>
  <c r="E84" i="15"/>
  <c r="F84" i="15"/>
  <c r="G84" i="15"/>
  <c r="H84" i="15"/>
  <c r="I84" i="15"/>
  <c r="J84" i="15"/>
  <c r="K84" i="15"/>
  <c r="C85" i="15"/>
  <c r="D85" i="15"/>
  <c r="E85" i="15"/>
  <c r="F85" i="15"/>
  <c r="G85" i="15"/>
  <c r="H85" i="15"/>
  <c r="I85" i="15"/>
  <c r="J85" i="15"/>
  <c r="K85" i="15"/>
  <c r="C86" i="15"/>
  <c r="D86" i="15"/>
  <c r="E86" i="15"/>
  <c r="F86" i="15"/>
  <c r="G86" i="15"/>
  <c r="H86" i="15"/>
  <c r="I86" i="15"/>
  <c r="J86" i="15"/>
  <c r="K86" i="15"/>
  <c r="C87" i="15"/>
  <c r="D87" i="15"/>
  <c r="E87" i="15"/>
  <c r="F87" i="15"/>
  <c r="G87" i="15"/>
  <c r="H87" i="15"/>
  <c r="I87" i="15"/>
  <c r="J87" i="15"/>
  <c r="K87" i="15"/>
  <c r="C89" i="15"/>
  <c r="D89" i="15"/>
  <c r="E89" i="15"/>
  <c r="F89" i="15"/>
  <c r="G89" i="15"/>
  <c r="H89" i="15"/>
  <c r="I89" i="15"/>
  <c r="J89" i="15"/>
  <c r="K89" i="15"/>
  <c r="C90" i="15"/>
  <c r="D90" i="15"/>
  <c r="E90" i="15"/>
  <c r="F90" i="15"/>
  <c r="G90" i="15"/>
  <c r="H90" i="15"/>
  <c r="I90" i="15"/>
  <c r="J90" i="15"/>
  <c r="K90" i="15"/>
  <c r="C91" i="15"/>
  <c r="D91" i="15"/>
  <c r="E91" i="15"/>
  <c r="F91" i="15"/>
  <c r="G91" i="15"/>
  <c r="H91" i="15"/>
  <c r="I91" i="15"/>
  <c r="J91" i="15"/>
  <c r="K91" i="15"/>
  <c r="C92" i="15"/>
  <c r="D92" i="15"/>
  <c r="E92" i="15"/>
  <c r="F92" i="15"/>
  <c r="G92" i="15"/>
  <c r="H92" i="15"/>
  <c r="I92" i="15"/>
  <c r="J92" i="15"/>
  <c r="K92" i="15"/>
  <c r="C93" i="15"/>
  <c r="D93" i="15"/>
  <c r="E93" i="15"/>
  <c r="F93" i="15"/>
  <c r="G93" i="15"/>
  <c r="H93" i="15"/>
  <c r="I93" i="15"/>
  <c r="J93" i="15"/>
  <c r="K93" i="15"/>
  <c r="C94" i="15"/>
  <c r="D94" i="15"/>
  <c r="E94" i="15"/>
  <c r="F94" i="15"/>
  <c r="G94" i="15"/>
  <c r="H94" i="15"/>
  <c r="I94" i="15"/>
  <c r="J94" i="15"/>
  <c r="K94" i="15"/>
  <c r="C95" i="15"/>
  <c r="D95" i="15"/>
  <c r="E95" i="15"/>
  <c r="F95" i="15"/>
  <c r="G95" i="15"/>
  <c r="H95" i="15"/>
  <c r="I95" i="15"/>
  <c r="J95" i="15"/>
  <c r="K95" i="15"/>
  <c r="C96" i="15"/>
  <c r="D96" i="15"/>
  <c r="E96" i="15"/>
  <c r="F96" i="15"/>
  <c r="G96" i="15"/>
  <c r="H96" i="15"/>
  <c r="I96" i="15"/>
  <c r="J96" i="15"/>
  <c r="K96" i="15"/>
  <c r="C97" i="15"/>
  <c r="D97" i="15"/>
  <c r="E97" i="15"/>
  <c r="F97" i="15"/>
  <c r="G97" i="15"/>
  <c r="H97" i="15"/>
  <c r="I97" i="15"/>
  <c r="J97" i="15"/>
  <c r="K97" i="15"/>
  <c r="C98" i="15"/>
  <c r="D98" i="15"/>
  <c r="E98" i="15"/>
  <c r="F98" i="15"/>
  <c r="G98" i="15"/>
  <c r="H98" i="15"/>
  <c r="I98" i="15"/>
  <c r="J98" i="15"/>
  <c r="K98" i="15"/>
  <c r="C99" i="15"/>
  <c r="D99" i="15"/>
  <c r="E99" i="15"/>
  <c r="F99" i="15"/>
  <c r="G99" i="15"/>
  <c r="H99" i="15"/>
  <c r="I99" i="15"/>
  <c r="J99" i="15"/>
  <c r="K99" i="15"/>
  <c r="C100" i="15"/>
  <c r="D100" i="15"/>
  <c r="E100" i="15"/>
  <c r="F100" i="15"/>
  <c r="G100" i="15"/>
  <c r="H100" i="15"/>
  <c r="I100" i="15"/>
  <c r="J100" i="15"/>
  <c r="K100" i="15"/>
  <c r="C101" i="15"/>
  <c r="D101" i="15"/>
  <c r="E101" i="15"/>
  <c r="F101" i="15"/>
  <c r="G101" i="15"/>
  <c r="H101" i="15"/>
  <c r="I101" i="15"/>
  <c r="J101" i="15"/>
  <c r="K101" i="15"/>
  <c r="C102" i="15"/>
  <c r="D102" i="15"/>
  <c r="E102" i="15"/>
  <c r="F102" i="15"/>
  <c r="G102" i="15"/>
  <c r="H102" i="15"/>
  <c r="I102" i="15"/>
  <c r="J102" i="15"/>
  <c r="K102" i="15"/>
  <c r="C103" i="15"/>
  <c r="D103" i="15"/>
  <c r="E103" i="15"/>
  <c r="F103" i="15"/>
  <c r="G103" i="15"/>
  <c r="H103" i="15"/>
  <c r="I103" i="15"/>
  <c r="J103" i="15"/>
  <c r="K103" i="15"/>
  <c r="C105" i="15"/>
  <c r="D105" i="15"/>
  <c r="E105" i="15"/>
  <c r="F105" i="15"/>
  <c r="G105" i="15"/>
  <c r="H105" i="15"/>
  <c r="I105" i="15"/>
  <c r="J105" i="15"/>
  <c r="K105" i="15"/>
  <c r="C106" i="15"/>
  <c r="D106" i="15"/>
  <c r="E106" i="15"/>
  <c r="F106" i="15"/>
  <c r="G106" i="15"/>
  <c r="H106" i="15"/>
  <c r="I106" i="15"/>
  <c r="J106" i="15"/>
  <c r="K106" i="15"/>
  <c r="C107" i="15"/>
  <c r="D107" i="15"/>
  <c r="E107" i="15"/>
  <c r="F107" i="15"/>
  <c r="G107" i="15"/>
  <c r="H107" i="15"/>
  <c r="I107" i="15"/>
  <c r="J107" i="15"/>
  <c r="K107" i="15"/>
  <c r="C108" i="15"/>
  <c r="D108" i="15"/>
  <c r="E108" i="15"/>
  <c r="F108" i="15"/>
  <c r="G108" i="15"/>
  <c r="H108" i="15"/>
  <c r="I108" i="15"/>
  <c r="J108" i="15"/>
  <c r="K108" i="15"/>
  <c r="C109" i="15"/>
  <c r="D109" i="15"/>
  <c r="E109" i="15"/>
  <c r="F109" i="15"/>
  <c r="G109" i="15"/>
  <c r="H109" i="15"/>
  <c r="I109" i="15"/>
  <c r="J109" i="15"/>
  <c r="K109" i="15"/>
  <c r="C110" i="15"/>
  <c r="D110" i="15"/>
  <c r="E110" i="15"/>
  <c r="F110" i="15"/>
  <c r="G110" i="15"/>
  <c r="H110" i="15"/>
  <c r="I110" i="15"/>
  <c r="J110" i="15"/>
  <c r="K110" i="15"/>
  <c r="C111" i="15"/>
  <c r="D111" i="15"/>
  <c r="E111" i="15"/>
  <c r="F111" i="15"/>
  <c r="G111" i="15"/>
  <c r="H111" i="15"/>
  <c r="I111" i="15"/>
  <c r="J111" i="15"/>
  <c r="K111" i="15"/>
  <c r="C112" i="15"/>
  <c r="D112" i="15"/>
  <c r="E112" i="15"/>
  <c r="F112" i="15"/>
  <c r="G112" i="15"/>
  <c r="H112" i="15"/>
  <c r="I112" i="15"/>
  <c r="J112" i="15"/>
  <c r="K112" i="15"/>
  <c r="C113" i="15"/>
  <c r="D113" i="15"/>
  <c r="E113" i="15"/>
  <c r="F113" i="15"/>
  <c r="G113" i="15"/>
  <c r="H113" i="15"/>
  <c r="I113" i="15"/>
  <c r="J113" i="15"/>
  <c r="K113" i="15"/>
  <c r="C114" i="15"/>
  <c r="D114" i="15"/>
  <c r="E114" i="15"/>
  <c r="F114" i="15"/>
  <c r="G114" i="15"/>
  <c r="H114" i="15"/>
  <c r="I114" i="15"/>
  <c r="J114" i="15"/>
  <c r="K114" i="15"/>
  <c r="C115" i="15"/>
  <c r="D115" i="15"/>
  <c r="E115" i="15"/>
  <c r="F115" i="15"/>
  <c r="G115" i="15"/>
  <c r="H115" i="15"/>
  <c r="I115" i="15"/>
  <c r="J115" i="15"/>
  <c r="K115" i="15"/>
  <c r="C116" i="15"/>
  <c r="D116" i="15"/>
  <c r="E116" i="15"/>
  <c r="F116" i="15"/>
  <c r="G116" i="15"/>
  <c r="H116" i="15"/>
  <c r="I116" i="15"/>
  <c r="J116" i="15"/>
  <c r="K116" i="15"/>
  <c r="C117" i="15"/>
  <c r="D117" i="15"/>
  <c r="E117" i="15"/>
  <c r="F117" i="15"/>
  <c r="G117" i="15"/>
  <c r="H117" i="15"/>
  <c r="I117" i="15"/>
  <c r="J117" i="15"/>
  <c r="K117" i="15"/>
  <c r="C118" i="15"/>
  <c r="D118" i="15"/>
  <c r="E118" i="15"/>
  <c r="F118" i="15"/>
  <c r="G118" i="15"/>
  <c r="H118" i="15"/>
  <c r="I118" i="15"/>
  <c r="J118" i="15"/>
  <c r="K118" i="15"/>
  <c r="C119" i="15"/>
  <c r="D119" i="15"/>
  <c r="E119" i="15"/>
  <c r="F119" i="15"/>
  <c r="G119" i="15"/>
  <c r="H119" i="15"/>
  <c r="I119" i="15"/>
  <c r="J119" i="15"/>
  <c r="K119" i="15"/>
  <c r="C121" i="15"/>
  <c r="D121" i="15"/>
  <c r="E121" i="15"/>
  <c r="F121" i="15"/>
  <c r="G121" i="15"/>
  <c r="H121" i="15"/>
  <c r="I121" i="15"/>
  <c r="J121" i="15"/>
  <c r="K121" i="15"/>
  <c r="C122" i="15"/>
  <c r="D122" i="15"/>
  <c r="E122" i="15"/>
  <c r="F122" i="15"/>
  <c r="G122" i="15"/>
  <c r="H122" i="15"/>
  <c r="I122" i="15"/>
  <c r="J122" i="15"/>
  <c r="K122" i="15"/>
  <c r="C123" i="15"/>
  <c r="D123" i="15"/>
  <c r="E123" i="15"/>
  <c r="F123" i="15"/>
  <c r="G123" i="15"/>
  <c r="H123" i="15"/>
  <c r="I123" i="15"/>
  <c r="J123" i="15"/>
  <c r="K123" i="15"/>
  <c r="C124" i="15"/>
  <c r="D124" i="15"/>
  <c r="E124" i="15"/>
  <c r="F124" i="15"/>
  <c r="G124" i="15"/>
  <c r="H124" i="15"/>
  <c r="I124" i="15"/>
  <c r="J124" i="15"/>
  <c r="K124" i="15"/>
  <c r="C125" i="15"/>
  <c r="D125" i="15"/>
  <c r="E125" i="15"/>
  <c r="F125" i="15"/>
  <c r="G125" i="15"/>
  <c r="H125" i="15"/>
  <c r="I125" i="15"/>
  <c r="J125" i="15"/>
  <c r="K125" i="15"/>
  <c r="C126" i="15"/>
  <c r="D126" i="15"/>
  <c r="E126" i="15"/>
  <c r="F126" i="15"/>
  <c r="G126" i="15"/>
  <c r="H126" i="15"/>
  <c r="I126" i="15"/>
  <c r="J126" i="15"/>
  <c r="K126" i="15"/>
  <c r="C127" i="15"/>
  <c r="D127" i="15"/>
  <c r="E127" i="15"/>
  <c r="F127" i="15"/>
  <c r="G127" i="15"/>
  <c r="H127" i="15"/>
  <c r="I127" i="15"/>
  <c r="J127" i="15"/>
  <c r="K127" i="15"/>
  <c r="C128" i="15"/>
  <c r="D128" i="15"/>
  <c r="E128" i="15"/>
  <c r="F128" i="15"/>
  <c r="G128" i="15"/>
  <c r="H128" i="15"/>
  <c r="I128" i="15"/>
  <c r="J128" i="15"/>
  <c r="K128" i="15"/>
  <c r="C129" i="15"/>
  <c r="D129" i="15"/>
  <c r="E129" i="15"/>
  <c r="F129" i="15"/>
  <c r="G129" i="15"/>
  <c r="H129" i="15"/>
  <c r="I129" i="15"/>
  <c r="J129" i="15"/>
  <c r="K129" i="15"/>
  <c r="C130" i="15"/>
  <c r="D130" i="15"/>
  <c r="E130" i="15"/>
  <c r="F130" i="15"/>
  <c r="G130" i="15"/>
  <c r="H130" i="15"/>
  <c r="I130" i="15"/>
  <c r="J130" i="15"/>
  <c r="K130" i="15"/>
  <c r="C131" i="15"/>
  <c r="D131" i="15"/>
  <c r="E131" i="15"/>
  <c r="F131" i="15"/>
  <c r="G131" i="15"/>
  <c r="H131" i="15"/>
  <c r="I131" i="15"/>
  <c r="J131" i="15"/>
  <c r="K131" i="15"/>
  <c r="C132" i="15"/>
  <c r="D132" i="15"/>
  <c r="E132" i="15"/>
  <c r="F132" i="15"/>
  <c r="G132" i="15"/>
  <c r="H132" i="15"/>
  <c r="I132" i="15"/>
  <c r="J132" i="15"/>
  <c r="K132" i="15"/>
  <c r="C133" i="15"/>
  <c r="D133" i="15"/>
  <c r="E133" i="15"/>
  <c r="F133" i="15"/>
  <c r="G133" i="15"/>
  <c r="H133" i="15"/>
  <c r="I133" i="15"/>
  <c r="J133" i="15"/>
  <c r="K133" i="15"/>
  <c r="C134" i="15"/>
  <c r="D134" i="15"/>
  <c r="E134" i="15"/>
  <c r="F134" i="15"/>
  <c r="G134" i="15"/>
  <c r="H134" i="15"/>
  <c r="I134" i="15"/>
  <c r="J134" i="15"/>
  <c r="K134" i="15"/>
  <c r="C135" i="15"/>
  <c r="D135" i="15"/>
  <c r="E135" i="15"/>
  <c r="F135" i="15"/>
  <c r="G135" i="15"/>
  <c r="H135" i="15"/>
  <c r="I135" i="15"/>
  <c r="J135" i="15"/>
  <c r="K135" i="15"/>
  <c r="C137" i="15"/>
  <c r="D137" i="15"/>
  <c r="E137" i="15"/>
  <c r="F137" i="15"/>
  <c r="G137" i="15"/>
  <c r="H137" i="15"/>
  <c r="I137" i="15"/>
  <c r="J137" i="15"/>
  <c r="K137" i="15"/>
  <c r="C138" i="15"/>
  <c r="D138" i="15"/>
  <c r="E138" i="15"/>
  <c r="F138" i="15"/>
  <c r="G138" i="15"/>
  <c r="H138" i="15"/>
  <c r="I138" i="15"/>
  <c r="J138" i="15"/>
  <c r="K138" i="15"/>
  <c r="C139" i="15"/>
  <c r="D139" i="15"/>
  <c r="F139" i="15"/>
  <c r="G139" i="15"/>
  <c r="H139" i="15"/>
  <c r="I139" i="15"/>
  <c r="J139" i="15"/>
  <c r="K139" i="15"/>
  <c r="C140" i="15"/>
  <c r="D140" i="15"/>
  <c r="E140" i="15"/>
  <c r="F140" i="15"/>
  <c r="G140" i="15"/>
  <c r="H140" i="15"/>
  <c r="I140" i="15"/>
  <c r="J140" i="15"/>
  <c r="K140" i="15"/>
  <c r="C141" i="15"/>
  <c r="D141" i="15"/>
  <c r="E141" i="15"/>
  <c r="F141" i="15"/>
  <c r="G141" i="15"/>
  <c r="H141" i="15"/>
  <c r="I141" i="15"/>
  <c r="J141" i="15"/>
  <c r="K141" i="15"/>
  <c r="C142" i="15"/>
  <c r="D142" i="15"/>
  <c r="E142" i="15"/>
  <c r="F142" i="15"/>
  <c r="G142" i="15"/>
  <c r="H142" i="15"/>
  <c r="I142" i="15"/>
  <c r="J142" i="15"/>
  <c r="K142" i="15"/>
  <c r="C143" i="15"/>
  <c r="D143" i="15"/>
  <c r="E143" i="15"/>
  <c r="F143" i="15"/>
  <c r="G143" i="15"/>
  <c r="H143" i="15"/>
  <c r="I143" i="15"/>
  <c r="J143" i="15"/>
  <c r="K143" i="15"/>
  <c r="C144" i="15"/>
  <c r="D144" i="15"/>
  <c r="E144" i="15"/>
  <c r="F144" i="15"/>
  <c r="G144" i="15"/>
  <c r="H144" i="15"/>
  <c r="I144" i="15"/>
  <c r="J144" i="15"/>
  <c r="K144" i="15"/>
  <c r="C145" i="15"/>
  <c r="D145" i="15"/>
  <c r="E145" i="15"/>
  <c r="F145" i="15"/>
  <c r="G145" i="15"/>
  <c r="H145" i="15"/>
  <c r="I145" i="15"/>
  <c r="J145" i="15"/>
  <c r="K145" i="15"/>
  <c r="C146" i="15"/>
  <c r="D146" i="15"/>
  <c r="E146" i="15"/>
  <c r="F146" i="15"/>
  <c r="G146" i="15"/>
  <c r="H146" i="15"/>
  <c r="I146" i="15"/>
  <c r="J146" i="15"/>
  <c r="K146" i="15"/>
  <c r="C5" i="15"/>
  <c r="D5" i="15"/>
  <c r="E5" i="15"/>
  <c r="F5" i="15"/>
  <c r="G5" i="15"/>
  <c r="H5" i="15"/>
  <c r="I5" i="15"/>
  <c r="J5" i="15"/>
  <c r="K5" i="15"/>
  <c r="C6" i="15"/>
  <c r="D6" i="15"/>
  <c r="E6" i="15"/>
  <c r="F6" i="15"/>
  <c r="G6" i="15"/>
  <c r="H6" i="15"/>
  <c r="I6" i="15"/>
  <c r="J6" i="15"/>
  <c r="K6" i="15"/>
  <c r="C7" i="15"/>
  <c r="D7" i="15"/>
  <c r="E7" i="15"/>
  <c r="F7" i="15"/>
  <c r="G7" i="15"/>
  <c r="H7" i="15"/>
  <c r="I7" i="15"/>
  <c r="J7" i="15"/>
  <c r="K7" i="15"/>
  <c r="C9" i="15"/>
  <c r="D9" i="15"/>
  <c r="E9" i="15"/>
  <c r="F9" i="15"/>
  <c r="G9" i="15"/>
  <c r="H9" i="15"/>
  <c r="I9" i="15"/>
  <c r="J9" i="15"/>
  <c r="K9" i="15"/>
  <c r="C10" i="15"/>
  <c r="D10" i="15"/>
  <c r="E10" i="15"/>
  <c r="F10" i="15"/>
  <c r="G10" i="15"/>
  <c r="H10" i="15"/>
  <c r="I10" i="15"/>
  <c r="J10" i="15"/>
  <c r="K10" i="15"/>
  <c r="C11" i="15"/>
  <c r="D11" i="15"/>
  <c r="E11" i="15"/>
  <c r="F11" i="15"/>
  <c r="G11" i="15"/>
  <c r="H11" i="15"/>
  <c r="I11" i="15"/>
  <c r="J11" i="15"/>
  <c r="K11" i="15"/>
  <c r="C12" i="15"/>
  <c r="D12" i="15"/>
  <c r="E12" i="15"/>
  <c r="F12" i="15"/>
  <c r="G12" i="15"/>
  <c r="H12" i="15"/>
  <c r="I12" i="15"/>
  <c r="J12" i="15"/>
  <c r="K12" i="15"/>
  <c r="C13" i="15"/>
  <c r="D13" i="15"/>
  <c r="E13" i="15"/>
  <c r="F13" i="15"/>
  <c r="G13" i="15"/>
  <c r="H13" i="15"/>
  <c r="I13" i="15"/>
  <c r="J13" i="15"/>
  <c r="K13" i="15"/>
  <c r="C14" i="15"/>
  <c r="D14" i="15"/>
  <c r="E14" i="15"/>
  <c r="F14" i="15"/>
  <c r="G14" i="15"/>
  <c r="H14" i="15"/>
  <c r="I14" i="15"/>
  <c r="J14" i="15"/>
  <c r="K14" i="15"/>
  <c r="C15" i="15"/>
  <c r="D15" i="15"/>
  <c r="E15" i="15"/>
  <c r="F15" i="15"/>
  <c r="G15" i="15"/>
  <c r="H15" i="15"/>
  <c r="I15" i="15"/>
  <c r="J15" i="15"/>
  <c r="K15" i="15"/>
  <c r="C16" i="15"/>
  <c r="D16" i="15"/>
  <c r="E16" i="15"/>
  <c r="F16" i="15"/>
  <c r="G16" i="15"/>
  <c r="H16" i="15"/>
  <c r="I16" i="15"/>
  <c r="J16" i="15"/>
  <c r="K16" i="15"/>
  <c r="C17" i="15"/>
  <c r="D17" i="15"/>
  <c r="E17" i="15"/>
  <c r="F17" i="15"/>
  <c r="G17" i="15"/>
  <c r="H17" i="15"/>
  <c r="I17" i="15"/>
  <c r="J17" i="15"/>
  <c r="K17" i="15"/>
  <c r="C18" i="15"/>
  <c r="D18" i="15"/>
  <c r="E18" i="15"/>
  <c r="F18" i="15"/>
  <c r="G18" i="15"/>
  <c r="H18" i="15"/>
  <c r="I18" i="15"/>
  <c r="J18" i="15"/>
  <c r="K18" i="15"/>
  <c r="D139" i="14" l="1"/>
  <c r="E139" i="14" l="1"/>
  <c r="F139" i="14"/>
  <c r="I139" i="14"/>
  <c r="K139" i="14"/>
  <c r="J139" i="14"/>
  <c r="H139" i="14"/>
  <c r="G139" i="14"/>
  <c r="C4" i="15" l="1"/>
  <c r="D4" i="15"/>
  <c r="E4" i="15"/>
  <c r="F4" i="15"/>
  <c r="G4" i="15"/>
  <c r="H4" i="15"/>
  <c r="I4" i="15"/>
  <c r="J4" i="15"/>
  <c r="K4" i="15"/>
  <c r="D3" i="15"/>
  <c r="E3" i="15"/>
  <c r="F3" i="15"/>
  <c r="G3" i="15"/>
  <c r="H3" i="15"/>
  <c r="I3" i="15"/>
  <c r="J3" i="15"/>
  <c r="K3" i="15"/>
  <c r="C3" i="15"/>
  <c r="D115" i="13" l="1"/>
  <c r="D114" i="13"/>
  <c r="D102" i="13"/>
  <c r="D101" i="13"/>
  <c r="D89" i="13"/>
  <c r="D88" i="13"/>
  <c r="D76" i="13"/>
  <c r="D75" i="13"/>
  <c r="D63" i="13"/>
  <c r="D62" i="13"/>
  <c r="D50" i="13"/>
  <c r="D49" i="13"/>
  <c r="D37" i="13"/>
  <c r="D36" i="13"/>
  <c r="D24" i="13"/>
  <c r="D23" i="13"/>
  <c r="D11" i="13"/>
  <c r="D10" i="13"/>
  <c r="C42" i="10" l="1"/>
  <c r="D42" i="10"/>
  <c r="E42" i="10"/>
  <c r="F42" i="10"/>
  <c r="G42" i="10"/>
  <c r="H42" i="10"/>
  <c r="F20" i="11" l="1"/>
  <c r="I18" i="10"/>
  <c r="J18" i="10"/>
  <c r="B18" i="10"/>
  <c r="J6" i="10"/>
  <c r="I6" i="10"/>
  <c r="B6" i="10"/>
  <c r="D6" i="11"/>
  <c r="E6" i="11"/>
  <c r="F6" i="11"/>
  <c r="G6" i="11"/>
  <c r="H6" i="11"/>
  <c r="I6" i="11"/>
  <c r="J6" i="11"/>
  <c r="C6" i="11"/>
  <c r="B6" i="11"/>
  <c r="D30" i="11"/>
  <c r="E30" i="11"/>
  <c r="F30" i="11"/>
  <c r="G30" i="11"/>
  <c r="H30" i="11"/>
  <c r="I30" i="11"/>
  <c r="J30" i="11"/>
  <c r="C30" i="11"/>
  <c r="B30" i="11"/>
  <c r="D42" i="11"/>
  <c r="E42" i="11"/>
  <c r="F42" i="11"/>
  <c r="G42" i="11"/>
  <c r="H42" i="11"/>
  <c r="I42" i="11"/>
  <c r="J42" i="11"/>
  <c r="C42" i="11"/>
  <c r="G18" i="11" l="1"/>
  <c r="F18" i="11"/>
  <c r="E18" i="11"/>
  <c r="D18" i="11"/>
  <c r="C18" i="11"/>
  <c r="B18" i="11"/>
  <c r="B42" i="11"/>
  <c r="J42" i="10"/>
  <c r="I42" i="10"/>
  <c r="B42" i="10"/>
  <c r="J30" i="10"/>
  <c r="I30" i="10"/>
  <c r="H30" i="10"/>
  <c r="G30" i="10"/>
  <c r="F30" i="10"/>
  <c r="E30" i="10"/>
  <c r="D30" i="10"/>
  <c r="C30" i="10"/>
  <c r="B30" i="10"/>
  <c r="J44" i="11" l="1"/>
  <c r="I44" i="11"/>
  <c r="H44" i="11"/>
  <c r="G44" i="11"/>
  <c r="F44" i="11"/>
  <c r="E44" i="11"/>
  <c r="D44" i="11"/>
  <c r="C44" i="11"/>
  <c r="B44" i="11"/>
  <c r="J38" i="11"/>
  <c r="I38" i="11"/>
  <c r="H38" i="11"/>
  <c r="G38" i="11"/>
  <c r="F38" i="11"/>
  <c r="E38" i="11"/>
  <c r="D38" i="11"/>
  <c r="C38" i="11"/>
  <c r="B38" i="11"/>
  <c r="J32" i="11"/>
  <c r="I32" i="11"/>
  <c r="H32" i="11"/>
  <c r="G32" i="11"/>
  <c r="F32" i="11"/>
  <c r="E32" i="11"/>
  <c r="D32" i="11"/>
  <c r="C32" i="11"/>
  <c r="B32" i="11"/>
  <c r="J26" i="11"/>
  <c r="I26" i="11"/>
  <c r="H26" i="11"/>
  <c r="G26" i="11"/>
  <c r="F26" i="11"/>
  <c r="E26" i="11"/>
  <c r="D26" i="11"/>
  <c r="C26" i="11"/>
  <c r="B26" i="11"/>
  <c r="J20" i="11"/>
  <c r="I20" i="11"/>
  <c r="H20" i="11"/>
  <c r="G20" i="11"/>
  <c r="E20" i="11"/>
  <c r="D20" i="11"/>
  <c r="C20" i="11"/>
  <c r="B20" i="11"/>
  <c r="J14" i="11"/>
  <c r="I14" i="11"/>
  <c r="H14" i="11"/>
  <c r="G14" i="11"/>
  <c r="F14" i="11"/>
  <c r="E14" i="11"/>
  <c r="D14" i="11"/>
  <c r="C14" i="11"/>
  <c r="B14" i="11"/>
  <c r="J8" i="11"/>
  <c r="I8" i="11"/>
  <c r="H8" i="11"/>
  <c r="G8" i="11"/>
  <c r="F8" i="11"/>
  <c r="E8" i="11"/>
  <c r="D8" i="11"/>
  <c r="C8" i="11"/>
  <c r="B8" i="11"/>
  <c r="B8" i="10" l="1"/>
  <c r="B44" i="10" l="1"/>
  <c r="C44" i="10"/>
  <c r="D44" i="10"/>
  <c r="E44" i="10"/>
  <c r="F44" i="10"/>
  <c r="C38" i="10"/>
  <c r="D38" i="10"/>
  <c r="E38" i="10"/>
  <c r="F38" i="10"/>
  <c r="G38" i="10"/>
  <c r="H38" i="10"/>
  <c r="I38" i="10"/>
  <c r="J38" i="10"/>
  <c r="B38" i="10"/>
  <c r="B32" i="10"/>
  <c r="C32" i="10"/>
  <c r="D32" i="10"/>
  <c r="E32" i="10"/>
  <c r="F32" i="10"/>
  <c r="G32" i="10"/>
  <c r="H32" i="10"/>
  <c r="I32" i="10"/>
  <c r="J32" i="10"/>
  <c r="C26" i="10"/>
  <c r="D26" i="10"/>
  <c r="E26" i="10"/>
  <c r="F26" i="10"/>
  <c r="G26" i="10"/>
  <c r="H26" i="10"/>
  <c r="I26" i="10"/>
  <c r="J26" i="10"/>
  <c r="B26" i="10"/>
  <c r="B20" i="10"/>
  <c r="C20" i="10"/>
  <c r="D20" i="10"/>
  <c r="E20" i="10"/>
  <c r="F20" i="10"/>
  <c r="C14" i="10"/>
  <c r="D14" i="10"/>
  <c r="E14" i="10"/>
  <c r="F14" i="10"/>
  <c r="G14" i="10"/>
  <c r="H14" i="10"/>
  <c r="I14" i="10"/>
  <c r="J14" i="10"/>
  <c r="B14" i="10"/>
  <c r="F203" i="8" l="1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2" i="8"/>
  <c r="F181" i="8"/>
  <c r="U180" i="8"/>
  <c r="T180" i="8"/>
  <c r="S180" i="8"/>
  <c r="R180" i="8"/>
  <c r="Q180" i="8"/>
  <c r="F180" i="8"/>
  <c r="U179" i="8"/>
  <c r="T179" i="8"/>
  <c r="S179" i="8"/>
  <c r="R179" i="8"/>
  <c r="Q179" i="8"/>
  <c r="F179" i="8"/>
  <c r="U178" i="8"/>
  <c r="T178" i="8"/>
  <c r="S178" i="8"/>
  <c r="R178" i="8"/>
  <c r="Q178" i="8"/>
  <c r="F178" i="8"/>
  <c r="U177" i="8"/>
  <c r="T177" i="8"/>
  <c r="S177" i="8"/>
  <c r="R177" i="8"/>
  <c r="Q177" i="8"/>
  <c r="F177" i="8"/>
  <c r="U176" i="8"/>
  <c r="T176" i="8"/>
  <c r="S176" i="8"/>
  <c r="R176" i="8"/>
  <c r="Q176" i="8"/>
  <c r="F176" i="8"/>
  <c r="U175" i="8"/>
  <c r="T175" i="8"/>
  <c r="S175" i="8"/>
  <c r="R175" i="8"/>
  <c r="Q175" i="8"/>
  <c r="F175" i="8"/>
  <c r="U174" i="8"/>
  <c r="T174" i="8"/>
  <c r="S174" i="8"/>
  <c r="R174" i="8"/>
  <c r="Q174" i="8"/>
  <c r="F174" i="8"/>
  <c r="U173" i="8"/>
  <c r="T173" i="8"/>
  <c r="S173" i="8"/>
  <c r="R173" i="8"/>
  <c r="Q173" i="8"/>
  <c r="F173" i="8"/>
  <c r="U172" i="8"/>
  <c r="T172" i="8"/>
  <c r="S172" i="8"/>
  <c r="R172" i="8"/>
  <c r="Q172" i="8"/>
  <c r="F172" i="8"/>
  <c r="U171" i="8"/>
  <c r="T171" i="8"/>
  <c r="S171" i="8"/>
  <c r="R171" i="8"/>
  <c r="Q171" i="8"/>
  <c r="F171" i="8"/>
  <c r="U170" i="8"/>
  <c r="T170" i="8"/>
  <c r="S170" i="8"/>
  <c r="R170" i="8"/>
  <c r="Q170" i="8"/>
  <c r="F170" i="8"/>
  <c r="U169" i="8"/>
  <c r="T169" i="8"/>
  <c r="S169" i="8"/>
  <c r="R169" i="8"/>
  <c r="Q169" i="8"/>
  <c r="F169" i="8"/>
  <c r="U168" i="8"/>
  <c r="T168" i="8"/>
  <c r="S168" i="8"/>
  <c r="R168" i="8"/>
  <c r="Q168" i="8"/>
  <c r="F168" i="8"/>
  <c r="U167" i="8"/>
  <c r="T167" i="8"/>
  <c r="S167" i="8"/>
  <c r="R167" i="8"/>
  <c r="Q167" i="8"/>
  <c r="F167" i="8"/>
  <c r="U166" i="8"/>
  <c r="T166" i="8"/>
  <c r="S166" i="8"/>
  <c r="R166" i="8"/>
  <c r="Q166" i="8"/>
  <c r="F166" i="8"/>
  <c r="U165" i="8"/>
  <c r="T165" i="8"/>
  <c r="S165" i="8"/>
  <c r="R165" i="8"/>
  <c r="Q165" i="8"/>
  <c r="F165" i="8"/>
  <c r="U164" i="8"/>
  <c r="T164" i="8"/>
  <c r="S164" i="8"/>
  <c r="R164" i="8"/>
  <c r="Q164" i="8"/>
  <c r="F164" i="8"/>
  <c r="U163" i="8"/>
  <c r="T163" i="8"/>
  <c r="S163" i="8"/>
  <c r="R163" i="8"/>
  <c r="Q163" i="8"/>
  <c r="F163" i="8"/>
  <c r="U162" i="8"/>
  <c r="T162" i="8"/>
  <c r="S162" i="8"/>
  <c r="R162" i="8"/>
  <c r="Q162" i="8"/>
  <c r="U161" i="8"/>
  <c r="T161" i="8"/>
  <c r="S161" i="8"/>
  <c r="R161" i="8"/>
  <c r="Q161" i="8"/>
  <c r="P159" i="8"/>
  <c r="I159" i="8"/>
  <c r="P158" i="8"/>
  <c r="I158" i="8"/>
  <c r="P157" i="8"/>
  <c r="I157" i="8"/>
  <c r="P156" i="8"/>
  <c r="I156" i="8"/>
  <c r="P155" i="8"/>
  <c r="I155" i="8"/>
  <c r="P154" i="8"/>
  <c r="I154" i="8"/>
  <c r="P153" i="8"/>
  <c r="I153" i="8"/>
  <c r="P152" i="8"/>
  <c r="I152" i="8"/>
  <c r="P151" i="8"/>
  <c r="I151" i="8"/>
  <c r="P150" i="8"/>
  <c r="I150" i="8"/>
  <c r="P149" i="8"/>
  <c r="I149" i="8"/>
  <c r="P148" i="8"/>
  <c r="I148" i="8"/>
  <c r="P147" i="8"/>
  <c r="I147" i="8"/>
  <c r="P146" i="8"/>
  <c r="I146" i="8"/>
  <c r="P145" i="8"/>
  <c r="I145" i="8"/>
  <c r="P144" i="8"/>
  <c r="I144" i="8"/>
  <c r="P143" i="8"/>
  <c r="I143" i="8"/>
  <c r="P142" i="8"/>
  <c r="I142" i="8"/>
  <c r="P141" i="8"/>
  <c r="I141" i="8"/>
  <c r="P140" i="8"/>
  <c r="I140" i="8"/>
  <c r="S109" i="8"/>
  <c r="S106" i="8"/>
  <c r="T103" i="8"/>
  <c r="S103" i="8"/>
  <c r="S100" i="8"/>
  <c r="S97" i="8"/>
  <c r="S94" i="8"/>
  <c r="S93" i="8"/>
  <c r="S92" i="8"/>
  <c r="T91" i="8"/>
  <c r="S91" i="8"/>
  <c r="S90" i="8"/>
  <c r="L82" i="8"/>
  <c r="T109" i="8" s="1"/>
  <c r="K82" i="8"/>
  <c r="J82" i="8"/>
  <c r="I82" i="8"/>
  <c r="H82" i="8"/>
  <c r="G82" i="8"/>
  <c r="F82" i="8"/>
  <c r="E82" i="8"/>
  <c r="D82" i="8"/>
  <c r="F40" i="8" s="1"/>
  <c r="L80" i="8"/>
  <c r="K38" i="8" s="1"/>
  <c r="K80" i="8"/>
  <c r="J38" i="8" s="1"/>
  <c r="J80" i="8"/>
  <c r="I38" i="8" s="1"/>
  <c r="I80" i="8"/>
  <c r="H38" i="8" s="1"/>
  <c r="H80" i="8"/>
  <c r="G80" i="8"/>
  <c r="F80" i="8"/>
  <c r="E80" i="8"/>
  <c r="D80" i="8"/>
  <c r="L78" i="8"/>
  <c r="K78" i="8"/>
  <c r="J78" i="8"/>
  <c r="I36" i="8" s="1"/>
  <c r="I78" i="8"/>
  <c r="H78" i="8"/>
  <c r="G78" i="8"/>
  <c r="F78" i="8"/>
  <c r="E78" i="8"/>
  <c r="D36" i="8" s="1"/>
  <c r="D78" i="8"/>
  <c r="H36" i="8" s="1"/>
  <c r="L76" i="8"/>
  <c r="K34" i="8" s="1"/>
  <c r="K76" i="8"/>
  <c r="J34" i="8" s="1"/>
  <c r="J76" i="8"/>
  <c r="I76" i="8"/>
  <c r="H76" i="8"/>
  <c r="G76" i="8"/>
  <c r="F76" i="8"/>
  <c r="E76" i="8"/>
  <c r="D76" i="8"/>
  <c r="I34" i="8" s="1"/>
  <c r="L74" i="8"/>
  <c r="K32" i="8" s="1"/>
  <c r="K74" i="8"/>
  <c r="J74" i="8"/>
  <c r="I74" i="8"/>
  <c r="H74" i="8"/>
  <c r="G74" i="8"/>
  <c r="F74" i="8"/>
  <c r="E74" i="8"/>
  <c r="D32" i="8" s="1"/>
  <c r="D74" i="8"/>
  <c r="J32" i="8" s="1"/>
  <c r="L72" i="8"/>
  <c r="K72" i="8"/>
  <c r="J30" i="8" s="1"/>
  <c r="J72" i="8"/>
  <c r="I30" i="8" s="1"/>
  <c r="I72" i="8"/>
  <c r="H30" i="8" s="1"/>
  <c r="H72" i="8"/>
  <c r="G72" i="8"/>
  <c r="F72" i="8"/>
  <c r="E72" i="8"/>
  <c r="D72" i="8"/>
  <c r="L70" i="8"/>
  <c r="K70" i="8"/>
  <c r="J70" i="8"/>
  <c r="I28" i="8" s="1"/>
  <c r="I70" i="8"/>
  <c r="H70" i="8"/>
  <c r="G28" i="8" s="1"/>
  <c r="G70" i="8"/>
  <c r="F28" i="8" s="1"/>
  <c r="F70" i="8"/>
  <c r="E28" i="8" s="1"/>
  <c r="E70" i="8"/>
  <c r="D70" i="8"/>
  <c r="D28" i="8" s="1"/>
  <c r="L68" i="8"/>
  <c r="K68" i="8"/>
  <c r="J26" i="8" s="1"/>
  <c r="J68" i="8"/>
  <c r="I68" i="8"/>
  <c r="H68" i="8"/>
  <c r="G26" i="8" s="1"/>
  <c r="G68" i="8"/>
  <c r="F26" i="8" s="1"/>
  <c r="F68" i="8"/>
  <c r="E68" i="8"/>
  <c r="D26" i="8" s="1"/>
  <c r="D68" i="8"/>
  <c r="E26" i="8" s="1"/>
  <c r="L66" i="8"/>
  <c r="K24" i="8" s="1"/>
  <c r="K66" i="8"/>
  <c r="J66" i="8"/>
  <c r="I66" i="8"/>
  <c r="H66" i="8"/>
  <c r="G24" i="8" s="1"/>
  <c r="G66" i="8"/>
  <c r="F66" i="8"/>
  <c r="E66" i="8"/>
  <c r="D66" i="8"/>
  <c r="F24" i="8" s="1"/>
  <c r="L64" i="8"/>
  <c r="T100" i="8" s="1"/>
  <c r="K64" i="8"/>
  <c r="J22" i="8" s="1"/>
  <c r="J64" i="8"/>
  <c r="I22" i="8" s="1"/>
  <c r="I64" i="8"/>
  <c r="H22" i="8" s="1"/>
  <c r="H64" i="8"/>
  <c r="G64" i="8"/>
  <c r="F64" i="8"/>
  <c r="E64" i="8"/>
  <c r="D64" i="8"/>
  <c r="G22" i="8" s="1"/>
  <c r="L62" i="8"/>
  <c r="K62" i="8"/>
  <c r="J62" i="8"/>
  <c r="I62" i="8"/>
  <c r="H62" i="8"/>
  <c r="G62" i="8"/>
  <c r="F62" i="8"/>
  <c r="E62" i="8"/>
  <c r="D20" i="8" s="1"/>
  <c r="D62" i="8"/>
  <c r="H20" i="8" s="1"/>
  <c r="L60" i="8"/>
  <c r="K18" i="8" s="1"/>
  <c r="K60" i="8"/>
  <c r="J18" i="8" s="1"/>
  <c r="J60" i="8"/>
  <c r="I60" i="8"/>
  <c r="H60" i="8"/>
  <c r="G60" i="8"/>
  <c r="F60" i="8"/>
  <c r="E60" i="8"/>
  <c r="D60" i="8"/>
  <c r="I18" i="8" s="1"/>
  <c r="L58" i="8"/>
  <c r="K58" i="8"/>
  <c r="J58" i="8"/>
  <c r="T97" i="8" s="1"/>
  <c r="I58" i="8"/>
  <c r="H58" i="8"/>
  <c r="G58" i="8"/>
  <c r="F58" i="8"/>
  <c r="E58" i="8"/>
  <c r="D16" i="8" s="1"/>
  <c r="D58" i="8"/>
  <c r="J16" i="8" s="1"/>
  <c r="L56" i="8"/>
  <c r="K56" i="8"/>
  <c r="J14" i="8" s="1"/>
  <c r="J56" i="8"/>
  <c r="I14" i="8" s="1"/>
  <c r="I56" i="8"/>
  <c r="H14" i="8" s="1"/>
  <c r="H56" i="8"/>
  <c r="G14" i="8" s="1"/>
  <c r="G56" i="8"/>
  <c r="F14" i="8" s="1"/>
  <c r="F56" i="8"/>
  <c r="E14" i="8" s="1"/>
  <c r="E56" i="8"/>
  <c r="D14" i="8" s="1"/>
  <c r="D56" i="8"/>
  <c r="L54" i="8"/>
  <c r="K54" i="8"/>
  <c r="J54" i="8"/>
  <c r="I12" i="8" s="1"/>
  <c r="I54" i="8"/>
  <c r="H54" i="8"/>
  <c r="G12" i="8" s="1"/>
  <c r="G54" i="8"/>
  <c r="F12" i="8" s="1"/>
  <c r="F54" i="8"/>
  <c r="E12" i="8" s="1"/>
  <c r="E54" i="8"/>
  <c r="D54" i="8"/>
  <c r="D12" i="8" s="1"/>
  <c r="L52" i="8"/>
  <c r="K52" i="8"/>
  <c r="J10" i="8" s="1"/>
  <c r="J52" i="8"/>
  <c r="I52" i="8"/>
  <c r="H52" i="8"/>
  <c r="G10" i="8" s="1"/>
  <c r="G52" i="8"/>
  <c r="F10" i="8" s="1"/>
  <c r="F52" i="8"/>
  <c r="E52" i="8"/>
  <c r="D52" i="8"/>
  <c r="E10" i="8" s="1"/>
  <c r="L50" i="8"/>
  <c r="K50" i="8"/>
  <c r="J50" i="8"/>
  <c r="I50" i="8"/>
  <c r="H50" i="8"/>
  <c r="G8" i="8" s="1"/>
  <c r="G50" i="8"/>
  <c r="F50" i="8"/>
  <c r="E50" i="8"/>
  <c r="D50" i="8"/>
  <c r="F8" i="8" s="1"/>
  <c r="L48" i="8"/>
  <c r="K48" i="8"/>
  <c r="J48" i="8"/>
  <c r="T92" i="8" s="1"/>
  <c r="I48" i="8"/>
  <c r="H6" i="8" s="1"/>
  <c r="H48" i="8"/>
  <c r="G48" i="8"/>
  <c r="F48" i="8"/>
  <c r="E48" i="8"/>
  <c r="D48" i="8"/>
  <c r="C6" i="8" s="1"/>
  <c r="L46" i="8"/>
  <c r="K4" i="8" s="1"/>
  <c r="K46" i="8"/>
  <c r="J4" i="8" s="1"/>
  <c r="J46" i="8"/>
  <c r="I4" i="8" s="1"/>
  <c r="I46" i="8"/>
  <c r="H46" i="8"/>
  <c r="G46" i="8"/>
  <c r="F46" i="8"/>
  <c r="E46" i="8"/>
  <c r="D4" i="8" s="1"/>
  <c r="D46" i="8"/>
  <c r="C4" i="8" s="1"/>
  <c r="L44" i="8"/>
  <c r="T90" i="8" s="1"/>
  <c r="K44" i="8"/>
  <c r="J2" i="8" s="1"/>
  <c r="J44" i="8"/>
  <c r="I44" i="8"/>
  <c r="H44" i="8"/>
  <c r="G44" i="8"/>
  <c r="F44" i="8"/>
  <c r="E44" i="8"/>
  <c r="D2" i="8" s="1"/>
  <c r="D44" i="8"/>
  <c r="I2" i="8" s="1"/>
  <c r="G40" i="8"/>
  <c r="G38" i="8"/>
  <c r="C38" i="8"/>
  <c r="K36" i="8"/>
  <c r="J36" i="8"/>
  <c r="D34" i="8"/>
  <c r="C34" i="8"/>
  <c r="K30" i="8"/>
  <c r="G30" i="8"/>
  <c r="F30" i="8"/>
  <c r="E30" i="8"/>
  <c r="D30" i="8"/>
  <c r="C30" i="8"/>
  <c r="K22" i="8"/>
  <c r="C22" i="8"/>
  <c r="K20" i="8"/>
  <c r="J20" i="8"/>
  <c r="I20" i="8"/>
  <c r="C18" i="8"/>
  <c r="K16" i="8"/>
  <c r="K14" i="8"/>
  <c r="C14" i="8"/>
  <c r="K6" i="8"/>
  <c r="J6" i="8"/>
  <c r="H4" i="8"/>
  <c r="D18" i="8" l="1"/>
  <c r="T106" i="8"/>
  <c r="K2" i="8"/>
  <c r="C20" i="8"/>
  <c r="C32" i="8"/>
  <c r="G2" i="8"/>
  <c r="F4" i="8"/>
  <c r="E6" i="8"/>
  <c r="D8" i="8"/>
  <c r="K10" i="8"/>
  <c r="J12" i="8"/>
  <c r="H16" i="8"/>
  <c r="G18" i="8"/>
  <c r="F20" i="8"/>
  <c r="E22" i="8"/>
  <c r="D24" i="8"/>
  <c r="K26" i="8"/>
  <c r="J28" i="8"/>
  <c r="H32" i="8"/>
  <c r="G34" i="8"/>
  <c r="F36" i="8"/>
  <c r="E38" i="8"/>
  <c r="D40" i="8"/>
  <c r="C2" i="8"/>
  <c r="F2" i="8"/>
  <c r="D6" i="8"/>
  <c r="G16" i="8"/>
  <c r="E20" i="8"/>
  <c r="G32" i="8"/>
  <c r="E36" i="8"/>
  <c r="G6" i="8"/>
  <c r="G4" i="8"/>
  <c r="F6" i="8"/>
  <c r="E8" i="8"/>
  <c r="D10" i="8"/>
  <c r="K12" i="8"/>
  <c r="I16" i="8"/>
  <c r="H18" i="8"/>
  <c r="G20" i="8"/>
  <c r="F22" i="8"/>
  <c r="E24" i="8"/>
  <c r="K28" i="8"/>
  <c r="I32" i="8"/>
  <c r="H34" i="8"/>
  <c r="G36" i="8"/>
  <c r="F38" i="8"/>
  <c r="E40" i="8"/>
  <c r="C36" i="8"/>
  <c r="E4" i="8"/>
  <c r="K8" i="8"/>
  <c r="F18" i="8"/>
  <c r="D22" i="8"/>
  <c r="F34" i="8"/>
  <c r="D38" i="8"/>
  <c r="C16" i="8"/>
  <c r="H2" i="8"/>
  <c r="I6" i="8"/>
  <c r="H8" i="8"/>
  <c r="H24" i="8"/>
  <c r="H40" i="8"/>
  <c r="I8" i="8"/>
  <c r="H10" i="8"/>
  <c r="E16" i="8"/>
  <c r="I24" i="8"/>
  <c r="H26" i="8"/>
  <c r="E32" i="8"/>
  <c r="I40" i="8"/>
  <c r="T94" i="8"/>
  <c r="E2" i="8"/>
  <c r="J8" i="8"/>
  <c r="I10" i="8"/>
  <c r="H12" i="8"/>
  <c r="F16" i="8"/>
  <c r="E18" i="8"/>
  <c r="J24" i="8"/>
  <c r="I26" i="8"/>
  <c r="H28" i="8"/>
  <c r="F32" i="8"/>
  <c r="E34" i="8"/>
  <c r="J40" i="8"/>
  <c r="T93" i="8"/>
  <c r="C24" i="8"/>
  <c r="C40" i="8"/>
  <c r="C26" i="8"/>
  <c r="C12" i="8"/>
  <c r="C28" i="8"/>
  <c r="C8" i="8"/>
  <c r="K40" i="8"/>
  <c r="C10" i="8"/>
  <c r="H13" i="13"/>
  <c r="J13" i="12"/>
  <c r="J13" i="13"/>
  <c r="G13" i="12"/>
  <c r="E13" i="13"/>
  <c r="F13" i="12"/>
  <c r="F13" i="13"/>
  <c r="K13" i="13"/>
  <c r="K13" i="12"/>
  <c r="I13" i="12"/>
  <c r="H13" i="12"/>
  <c r="G13" i="13"/>
  <c r="I13" i="13"/>
  <c r="E13" i="12"/>
  <c r="G5" i="13"/>
  <c r="J5" i="13"/>
  <c r="F5" i="13"/>
  <c r="I5" i="13"/>
  <c r="G5" i="12"/>
  <c r="E5" i="12"/>
  <c r="H5" i="12"/>
  <c r="K5" i="13"/>
  <c r="K5" i="12"/>
  <c r="I5" i="12"/>
  <c r="E5" i="13"/>
  <c r="J5" i="12"/>
  <c r="H5" i="13"/>
  <c r="F5" i="12"/>
  <c r="K4" i="13"/>
  <c r="H4" i="13"/>
  <c r="E4" i="13"/>
  <c r="E4" i="12"/>
  <c r="I4" i="12"/>
  <c r="F4" i="12"/>
  <c r="G4" i="13"/>
  <c r="J4" i="12"/>
  <c r="G4" i="12"/>
  <c r="F4" i="13"/>
  <c r="J4" i="13"/>
  <c r="K4" i="12"/>
  <c r="H4" i="12"/>
  <c r="I4" i="13"/>
  <c r="J7" i="13"/>
  <c r="I7" i="13"/>
  <c r="F7" i="12"/>
  <c r="H7" i="12"/>
  <c r="K7" i="12"/>
  <c r="H7" i="13"/>
  <c r="G7" i="12"/>
  <c r="K7" i="13"/>
  <c r="E7" i="13"/>
  <c r="J7" i="12"/>
  <c r="F7" i="13"/>
  <c r="G7" i="13"/>
  <c r="I7" i="12"/>
  <c r="E7" i="12"/>
  <c r="E8" i="13"/>
  <c r="E8" i="12"/>
  <c r="H8" i="12"/>
  <c r="J8" i="12"/>
  <c r="I8" i="13"/>
  <c r="K8" i="13"/>
  <c r="K8" i="12"/>
  <c r="G8" i="12"/>
  <c r="H8" i="13"/>
  <c r="F8" i="13"/>
  <c r="F8" i="12"/>
  <c r="G8" i="13"/>
  <c r="J8" i="13"/>
  <c r="I8" i="12"/>
  <c r="J15" i="12"/>
  <c r="J15" i="13"/>
  <c r="F15" i="12"/>
  <c r="E15" i="13"/>
  <c r="K15" i="13"/>
  <c r="H15" i="13"/>
  <c r="K15" i="12"/>
  <c r="G15" i="12"/>
  <c r="I15" i="12"/>
  <c r="E15" i="12"/>
  <c r="H15" i="12"/>
  <c r="F15" i="13"/>
  <c r="I15" i="13"/>
  <c r="G15" i="13"/>
  <c r="H6" i="12"/>
  <c r="H6" i="13"/>
  <c r="J6" i="12"/>
  <c r="G6" i="13"/>
  <c r="E6" i="12"/>
  <c r="I6" i="13"/>
  <c r="K6" i="12"/>
  <c r="E6" i="13"/>
  <c r="J6" i="13"/>
  <c r="K6" i="13"/>
  <c r="G6" i="12"/>
  <c r="F6" i="12"/>
  <c r="F6" i="13"/>
  <c r="I6" i="12"/>
  <c r="G3" i="12"/>
  <c r="I3" i="12"/>
  <c r="E3" i="12"/>
  <c r="K3" i="12"/>
  <c r="K3" i="13"/>
  <c r="G3" i="13"/>
  <c r="J3" i="13"/>
  <c r="H3" i="12"/>
  <c r="F3" i="12"/>
  <c r="I3" i="13"/>
  <c r="F3" i="13"/>
  <c r="E3" i="13"/>
  <c r="H3" i="13"/>
  <c r="J3" i="12"/>
  <c r="E14" i="13"/>
  <c r="G14" i="12"/>
  <c r="E14" i="12"/>
  <c r="F14" i="12"/>
  <c r="G14" i="13"/>
  <c r="K14" i="12"/>
  <c r="K14" i="13"/>
  <c r="J14" i="13"/>
  <c r="H14" i="13"/>
  <c r="F14" i="13"/>
  <c r="I14" i="12"/>
  <c r="J14" i="12"/>
  <c r="H14" i="12"/>
  <c r="I14" i="13"/>
  <c r="H34" i="12" l="1"/>
  <c r="J34" i="12"/>
  <c r="I34" i="12"/>
  <c r="G34" i="13"/>
  <c r="J34" i="13"/>
  <c r="H34" i="13"/>
  <c r="E34" i="13"/>
  <c r="E34" i="12"/>
  <c r="I34" i="13"/>
  <c r="F34" i="13"/>
  <c r="K34" i="12"/>
  <c r="K34" i="13"/>
  <c r="G34" i="12"/>
  <c r="F34" i="12"/>
  <c r="K30" i="13"/>
  <c r="H30" i="13"/>
  <c r="J30" i="12"/>
  <c r="G30" i="12"/>
  <c r="I30" i="12"/>
  <c r="F30" i="12"/>
  <c r="J30" i="13"/>
  <c r="I30" i="13"/>
  <c r="E30" i="13"/>
  <c r="E30" i="12"/>
  <c r="G30" i="13"/>
  <c r="K30" i="12"/>
  <c r="H30" i="12"/>
  <c r="F30" i="13"/>
  <c r="G29" i="12"/>
  <c r="I29" i="12"/>
  <c r="K29" i="12"/>
  <c r="J29" i="12"/>
  <c r="H29" i="13"/>
  <c r="F29" i="13"/>
  <c r="E29" i="13"/>
  <c r="H29" i="12"/>
  <c r="F29" i="12"/>
  <c r="I29" i="13"/>
  <c r="J29" i="13"/>
  <c r="G29" i="13"/>
  <c r="E29" i="12"/>
  <c r="K29" i="13"/>
  <c r="I33" i="13"/>
  <c r="K33" i="12"/>
  <c r="H33" i="12"/>
  <c r="G33" i="12"/>
  <c r="G33" i="13"/>
  <c r="K33" i="13"/>
  <c r="E33" i="12"/>
  <c r="E33" i="13"/>
  <c r="F33" i="12"/>
  <c r="I33" i="12"/>
  <c r="F33" i="13"/>
  <c r="H33" i="13"/>
  <c r="J33" i="12"/>
  <c r="J33" i="13"/>
  <c r="G32" i="12"/>
  <c r="I32" i="13"/>
  <c r="I32" i="12"/>
  <c r="E32" i="13"/>
  <c r="G32" i="13"/>
  <c r="H32" i="13"/>
  <c r="H32" i="12"/>
  <c r="K32" i="12"/>
  <c r="E32" i="12"/>
  <c r="F32" i="12"/>
  <c r="J32" i="13"/>
  <c r="K32" i="13"/>
  <c r="F32" i="13"/>
  <c r="J32" i="12"/>
  <c r="I31" i="12"/>
  <c r="E31" i="12"/>
  <c r="K31" i="13"/>
  <c r="H31" i="13"/>
  <c r="H31" i="12"/>
  <c r="F31" i="13"/>
  <c r="F31" i="12"/>
  <c r="I31" i="13"/>
  <c r="E31" i="13"/>
  <c r="G31" i="13"/>
  <c r="G31" i="12"/>
  <c r="K31" i="12"/>
  <c r="J31" i="13"/>
  <c r="J31" i="12"/>
  <c r="I41" i="12" l="1"/>
  <c r="G41" i="13"/>
  <c r="E41" i="13"/>
  <c r="G41" i="12"/>
  <c r="F41" i="12"/>
  <c r="J41" i="13"/>
  <c r="E41" i="12"/>
  <c r="H41" i="12"/>
  <c r="F41" i="13"/>
  <c r="K41" i="12"/>
  <c r="H41" i="13"/>
  <c r="J41" i="12"/>
  <c r="K41" i="13"/>
  <c r="I41" i="13"/>
  <c r="I40" i="13"/>
  <c r="I40" i="12"/>
  <c r="H40" i="13"/>
  <c r="G40" i="12"/>
  <c r="J40" i="13"/>
  <c r="F40" i="12"/>
  <c r="E40" i="13"/>
  <c r="E40" i="12"/>
  <c r="H40" i="12"/>
  <c r="G40" i="13"/>
  <c r="K40" i="12"/>
  <c r="F40" i="13"/>
  <c r="J40" i="12"/>
  <c r="K40" i="13"/>
  <c r="F39" i="13"/>
  <c r="H39" i="12"/>
  <c r="F39" i="12"/>
  <c r="K39" i="12"/>
  <c r="I39" i="13"/>
  <c r="G39" i="12"/>
  <c r="I39" i="12"/>
  <c r="J39" i="13"/>
  <c r="G39" i="13"/>
  <c r="E39" i="13"/>
  <c r="K39" i="13"/>
  <c r="E39" i="12"/>
  <c r="J39" i="12"/>
  <c r="H39" i="13"/>
</calcChain>
</file>

<file path=xl/sharedStrings.xml><?xml version="1.0" encoding="utf-8"?>
<sst xmlns="http://schemas.openxmlformats.org/spreadsheetml/2006/main" count="2138" uniqueCount="217">
  <si>
    <t>AEEI_EXO</t>
  </si>
  <si>
    <t>AEEI_EXO_DEU</t>
  </si>
  <si>
    <t>AEEI_EXO_ELE_C</t>
  </si>
  <si>
    <t>AEEI_EXO_EMERGE</t>
  </si>
  <si>
    <t>AEEI_EXO_NEU</t>
  </si>
  <si>
    <t>AEEI_EXOGEN</t>
  </si>
  <si>
    <t>AEEI_EXOGEN_ELE</t>
  </si>
  <si>
    <t>AEEI_EXOGEN_GEN_YR</t>
  </si>
  <si>
    <t>AEEI_EXOGEN_HH</t>
  </si>
  <si>
    <t>AEEI_EXOGEN_TRN</t>
  </si>
  <si>
    <t>AEEI_2009_2050.XLS</t>
  </si>
  <si>
    <t>AEEI_2050.XLS</t>
  </si>
  <si>
    <t>AEEI_EXOGEN_AFTER2020</t>
  </si>
  <si>
    <t>AEEI_EXOGEN_AFTER2025</t>
  </si>
  <si>
    <t>AEEI_EXOGEN_ELE_AFTER2020</t>
  </si>
  <si>
    <t>AEEI_EXOGEN_ELE_AFTER2025</t>
  </si>
  <si>
    <t>AEEI_EXOGEN_GEN_YR_AFTER2020</t>
  </si>
  <si>
    <t>AEEI_EXOGEN_GEN_YR_AFTER2025</t>
  </si>
  <si>
    <t>AEEI_EXOGEN_HH_AFTER2020</t>
  </si>
  <si>
    <t>AEEI_EXOGEN_HH_AFTER2025</t>
  </si>
  <si>
    <t>AEEI_EXOGEN_TRN_AFTER2020</t>
  </si>
  <si>
    <t>AEEI_EXOGEN_TRN_AFTER2025</t>
  </si>
  <si>
    <t>AEEI</t>
  </si>
  <si>
    <t>A2:k3</t>
  </si>
  <si>
    <t>Effizienzsteigerung im Energieverbrauch (exogen)</t>
  </si>
  <si>
    <t>AEEI_DEU</t>
  </si>
  <si>
    <t>AEEI_ELE_C</t>
  </si>
  <si>
    <t>AEEI_EMERGE</t>
  </si>
  <si>
    <t>AEEI_NEU</t>
  </si>
  <si>
    <t>A21:K22</t>
  </si>
  <si>
    <t>A45:K46</t>
  </si>
  <si>
    <t>A69:K70</t>
  </si>
  <si>
    <t>AEEI_STROM</t>
  </si>
  <si>
    <t>Effizienzsteigerung im Energieverbrauch (Strom)</t>
  </si>
  <si>
    <t>AEEI_ELE_PROD</t>
  </si>
  <si>
    <t>AEEI_HH</t>
  </si>
  <si>
    <t>Effizienzsteigerung im Energieverbrauch (Haushalte)</t>
  </si>
  <si>
    <t>AEEI_TRN</t>
  </si>
  <si>
    <t>Effizienzsteigerung im Energieverbrauch (Verkehr)</t>
  </si>
  <si>
    <t>Sheet</t>
  </si>
  <si>
    <t>Range</t>
  </si>
  <si>
    <t>Description</t>
  </si>
  <si>
    <t>File</t>
  </si>
  <si>
    <t>Ursprung</t>
  </si>
  <si>
    <t>Prozent p.a.</t>
  </si>
  <si>
    <t>bis 2030:</t>
  </si>
  <si>
    <t>ab 2040:</t>
  </si>
  <si>
    <t>bis 2035:</t>
  </si>
  <si>
    <t>manuell</t>
  </si>
  <si>
    <t>ab 2035:</t>
  </si>
  <si>
    <t>bis 2050:</t>
  </si>
  <si>
    <t>wird nicht im Modell verwendet</t>
  </si>
  <si>
    <t>Parameter</t>
  </si>
  <si>
    <t>Effizienzsteigerung im Energieverbrauch (Industrie u. nicht spezif.)</t>
  </si>
  <si>
    <t>Effizienzsteigerung im Energieverbrauch (Strom) bzw. Erzeugung??</t>
  </si>
  <si>
    <t>Variante</t>
  </si>
  <si>
    <t xml:space="preserve">Durchschnittliches Wachstum p.a. </t>
  </si>
  <si>
    <t xml:space="preserve">nur bis 2040 </t>
  </si>
  <si>
    <t>C2:M3</t>
  </si>
  <si>
    <t>C4:M5</t>
  </si>
  <si>
    <t>C6:M7</t>
  </si>
  <si>
    <t>C8:M9</t>
  </si>
  <si>
    <t>C10:M11</t>
  </si>
  <si>
    <t>C12:M13</t>
  </si>
  <si>
    <t>C14:M15</t>
  </si>
  <si>
    <t>C16:M17</t>
  </si>
  <si>
    <t>C18:M19</t>
  </si>
  <si>
    <t>C20:M21</t>
  </si>
  <si>
    <t>C22:M23</t>
  </si>
  <si>
    <t>C24:M25</t>
  </si>
  <si>
    <t>C26:M27</t>
  </si>
  <si>
    <t>C28:M29</t>
  </si>
  <si>
    <t>C30:M31</t>
  </si>
  <si>
    <t>C32:M33</t>
  </si>
  <si>
    <t>C34:M35</t>
  </si>
  <si>
    <t>C36:M37</t>
  </si>
  <si>
    <t>C38:M39</t>
  </si>
  <si>
    <t>C40:M41</t>
  </si>
  <si>
    <t xml:space="preserve">$libinclude xlimport     AEEI_exo                        AEEI_2009_2050.xls      AEEI!a2:k3 </t>
  </si>
  <si>
    <t>$libinclude</t>
  </si>
  <si>
    <t>xlimport</t>
  </si>
  <si>
    <t>aeei.xls</t>
  </si>
  <si>
    <t>AEEI!C2:M3</t>
  </si>
  <si>
    <t>AEEI!C4:M5</t>
  </si>
  <si>
    <t>AEEI!C6:M7</t>
  </si>
  <si>
    <t>AEEI!C8:M9</t>
  </si>
  <si>
    <t>AEEI!C10:M11</t>
  </si>
  <si>
    <t>AEEI!C12:M13</t>
  </si>
  <si>
    <t>AEEI!C14:M15</t>
  </si>
  <si>
    <t>AEEI!C16:M17</t>
  </si>
  <si>
    <t>AEEI!C18:M19</t>
  </si>
  <si>
    <t>AEEI!C20:M21</t>
  </si>
  <si>
    <t>AEEI!C22:M23</t>
  </si>
  <si>
    <t>AEEI!C24:M25</t>
  </si>
  <si>
    <t>AEEI!C26:M27</t>
  </si>
  <si>
    <t>AEEI!C28:M29</t>
  </si>
  <si>
    <t>AEEI!C30:M31</t>
  </si>
  <si>
    <t>AEEI!C32:M33</t>
  </si>
  <si>
    <t>AEEI!C34:M35</t>
  </si>
  <si>
    <t>AEEI!C36:M37</t>
  </si>
  <si>
    <t>AEEI!C38:M39</t>
  </si>
  <si>
    <t>AEEI!C40:M41</t>
  </si>
  <si>
    <t>aeei_exo</t>
  </si>
  <si>
    <t>aeei_exo_ele_c</t>
  </si>
  <si>
    <t>aeei_exo_deu</t>
  </si>
  <si>
    <t>aeei_exo_neu</t>
  </si>
  <si>
    <t>aeei_exo_emerge</t>
  </si>
  <si>
    <t>aeei_exogen</t>
  </si>
  <si>
    <t>aeei_exogen_after2020</t>
  </si>
  <si>
    <t>aeei_exogen_after2025</t>
  </si>
  <si>
    <t>aeei_exogen_ele</t>
  </si>
  <si>
    <t>aeei_exogen_ele_after2020</t>
  </si>
  <si>
    <t>aeei_exogen_ele_after2025</t>
  </si>
  <si>
    <t>aeei_exogen_gen_yr</t>
  </si>
  <si>
    <t>aeei_exogen_gen_yr_after2020</t>
  </si>
  <si>
    <t>aeei_exogen_gen_yr_after2025</t>
  </si>
  <si>
    <t>aeei_exogen_hh</t>
  </si>
  <si>
    <t>aeei_exogen_hh_after2020</t>
  </si>
  <si>
    <t>aeei_exogen_hh_after2025</t>
  </si>
  <si>
    <t>aeei_exogen_trn</t>
  </si>
  <si>
    <t>aeei_exogen_trn_after2020</t>
  </si>
  <si>
    <t>aeei_exogen_trn_after2025</t>
  </si>
  <si>
    <t>AEEI im NEWAGE Code</t>
  </si>
  <si>
    <t>Sector</t>
  </si>
  <si>
    <t>Input</t>
  </si>
  <si>
    <t>AEEI(E,"C",R)</t>
  </si>
  <si>
    <t>AEEI_HH(I,"C",R)</t>
  </si>
  <si>
    <t>AEEI_HH(FE,"C",R)</t>
  </si>
  <si>
    <t>AEEI_TRN(FE,"I",R)</t>
  </si>
  <si>
    <t>AEEI(E,"I",R)</t>
  </si>
  <si>
    <t>set1</t>
  </si>
  <si>
    <t>set2</t>
  </si>
  <si>
    <t>set3</t>
  </si>
  <si>
    <t>e</t>
  </si>
  <si>
    <t>"c"</t>
  </si>
  <si>
    <t>r</t>
  </si>
  <si>
    <t>i</t>
  </si>
  <si>
    <t>fe</t>
  </si>
  <si>
    <t>"i"</t>
  </si>
  <si>
    <t>c(r)</t>
  </si>
  <si>
    <t>y(i,r)$(nr(i,r)$ TRN(i))</t>
  </si>
  <si>
    <t>PA(fe,r)</t>
  </si>
  <si>
    <t>y(i,r)$nr(i,r)$(not (TRN(i)))</t>
  </si>
  <si>
    <t>AEEI(FE,"I",R)</t>
  </si>
  <si>
    <t>AEEI(I,"E",R)</t>
  </si>
  <si>
    <t>"e"</t>
  </si>
  <si>
    <t>PA(I,R)$ELE(I)</t>
  </si>
  <si>
    <t>AEEI_ELE_X(GEN,R)</t>
  </si>
  <si>
    <t>PA(I,R)$FE(I)</t>
  </si>
  <si>
    <t>gen</t>
  </si>
  <si>
    <t>-</t>
  </si>
  <si>
    <t>pcarb(r)#(fe)…</t>
  </si>
  <si>
    <t>AEEI_ELE_N(GEN,R)</t>
  </si>
  <si>
    <t>y(xe,r)$vom(xe,r)</t>
  </si>
  <si>
    <t>y(i,r)$(vom(I,r)$OIL(I))</t>
  </si>
  <si>
    <t>ELE_GENx(GEN,R)</t>
  </si>
  <si>
    <t>ELE_GENn(GEN,R)...$(REG(GEN)))</t>
  </si>
  <si>
    <t>ELE_GENn(GEN,R)...$(not REG(GEN)))</t>
  </si>
  <si>
    <t>aeei(en,"c",r)</t>
  </si>
  <si>
    <t>aeei(en,j,r)</t>
  </si>
  <si>
    <t>aeei(fe,"c",r)</t>
  </si>
  <si>
    <t>col, gas, cru, oil, ele</t>
  </si>
  <si>
    <t>consumer</t>
  </si>
  <si>
    <t>production sectors</t>
  </si>
  <si>
    <t>from</t>
  </si>
  <si>
    <t>to</t>
  </si>
  <si>
    <t>aeei(fe,j,r)</t>
  </si>
  <si>
    <t>col, gas,         oil</t>
  </si>
  <si>
    <t>aeei_elen(gen,r)</t>
  </si>
  <si>
    <t>aeei_elex(gen,r)</t>
  </si>
  <si>
    <t>ele generation</t>
  </si>
  <si>
    <t>only relevant for elex and elen</t>
  </si>
  <si>
    <t>ele</t>
  </si>
  <si>
    <t>aeei(i,g,r)</t>
  </si>
  <si>
    <t>constant for all j</t>
  </si>
  <si>
    <t>aeei(ele,ele,r)</t>
  </si>
  <si>
    <t>relevant for PA(I,R)$FE(I)</t>
  </si>
  <si>
    <t>comment</t>
  </si>
  <si>
    <t>general parameter</t>
  </si>
  <si>
    <t>old</t>
  </si>
  <si>
    <t>new</t>
  </si>
  <si>
    <t>PA(i,R)$FE(i)</t>
  </si>
  <si>
    <t>PA(e,R)$ELE(e)</t>
  </si>
  <si>
    <t>DEU</t>
  </si>
  <si>
    <t>POL</t>
  </si>
  <si>
    <t>ESP</t>
  </si>
  <si>
    <t>BNL</t>
  </si>
  <si>
    <t>AEEI_IND</t>
  </si>
  <si>
    <t>AEEI_c</t>
  </si>
  <si>
    <t>FRA</t>
  </si>
  <si>
    <t>ITA</t>
  </si>
  <si>
    <t>UKI</t>
  </si>
  <si>
    <t>EUN</t>
  </si>
  <si>
    <t>EUS</t>
  </si>
  <si>
    <t>AEEI_trans</t>
  </si>
  <si>
    <t>AEEI_ser</t>
  </si>
  <si>
    <t>old working</t>
  </si>
  <si>
    <t>ep</t>
  </si>
  <si>
    <t>CHM</t>
  </si>
  <si>
    <t>OIL</t>
  </si>
  <si>
    <t>TRN</t>
  </si>
  <si>
    <t>c</t>
  </si>
  <si>
    <t>SER</t>
  </si>
  <si>
    <t>PPP</t>
  </si>
  <si>
    <t>NFM</t>
  </si>
  <si>
    <t>NMM</t>
  </si>
  <si>
    <t>FOT</t>
  </si>
  <si>
    <t>MVH</t>
  </si>
  <si>
    <t>MAC</t>
  </si>
  <si>
    <t>ROI</t>
  </si>
  <si>
    <t>IRS</t>
  </si>
  <si>
    <t>AGR</t>
  </si>
  <si>
    <t>Previous</t>
  </si>
  <si>
    <t>Factor</t>
  </si>
  <si>
    <t>Delta</t>
  </si>
  <si>
    <t>DWE</t>
  </si>
  <si>
    <t>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</si>
</sst>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%"/>
    <numFmt numFmtId="166" formatCode="0.00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0"/>
      <color theme="6" tint="-0.249977111117893"/>
      <name val="Arial"/>
      <family val="2"/>
    </font>
    <font>
      <sz val="10"/>
      <color theme="6" tint="-0.249977111117893"/>
      <name val="Arial"/>
      <family val="2"/>
    </font>
    <font>
      <sz val="10"/>
      <color rgb="FFFF0000"/>
      <name val="Arial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74">
    <xf numFmtId="0" fontId="0" fillId="0" borderId="0" xfId="0"/>
    <xf numFmtId="0" fontId="3" fillId="2" borderId="4" xfId="0" applyFont="1" applyFill="1" applyBorder="1"/>
    <xf numFmtId="0" fontId="3" fillId="2" borderId="2" xfId="0" applyFont="1" applyFill="1" applyBorder="1"/>
    <xf numFmtId="0" fontId="3" fillId="3" borderId="2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4" fillId="6" borderId="2" xfId="0" applyFont="1" applyFill="1" applyBorder="1"/>
    <xf numFmtId="0" fontId="4" fillId="7" borderId="5" xfId="0" applyFont="1" applyFill="1" applyBorder="1"/>
    <xf numFmtId="0" fontId="4" fillId="7" borderId="4" xfId="0" applyFont="1" applyFill="1" applyBorder="1"/>
    <xf numFmtId="0" fontId="4" fillId="7" borderId="2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2" xfId="0" applyFill="1" applyBorder="1"/>
    <xf numFmtId="0" fontId="0" fillId="7" borderId="1" xfId="0" applyFill="1" applyBorder="1"/>
    <xf numFmtId="0" fontId="0" fillId="7" borderId="2" xfId="0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7" borderId="5" xfId="0" applyFont="1" applyFill="1" applyBorder="1"/>
    <xf numFmtId="0" fontId="0" fillId="7" borderId="6" xfId="0" applyFill="1" applyBorder="1"/>
    <xf numFmtId="0" fontId="0" fillId="7" borderId="5" xfId="0" applyFill="1" applyBorder="1"/>
    <xf numFmtId="0" fontId="9" fillId="5" borderId="2" xfId="0" applyFont="1" applyFill="1" applyBorder="1"/>
    <xf numFmtId="0" fontId="10" fillId="5" borderId="2" xfId="0" applyFont="1" applyFill="1" applyBorder="1"/>
    <xf numFmtId="0" fontId="10" fillId="5" borderId="1" xfId="0" applyFont="1" applyFill="1" applyBorder="1"/>
    <xf numFmtId="0" fontId="6" fillId="5" borderId="3" xfId="0" applyFont="1" applyFill="1" applyBorder="1"/>
    <xf numFmtId="0" fontId="0" fillId="0" borderId="0" xfId="0" applyFill="1"/>
    <xf numFmtId="0" fontId="2" fillId="0" borderId="0" xfId="0" applyFont="1"/>
    <xf numFmtId="0" fontId="7" fillId="0" borderId="6" xfId="0" applyFont="1" applyFill="1" applyBorder="1"/>
    <xf numFmtId="0" fontId="3" fillId="2" borderId="5" xfId="0" applyFont="1" applyFill="1" applyBorder="1"/>
    <xf numFmtId="0" fontId="3" fillId="3" borderId="5" xfId="0" applyFont="1" applyFill="1" applyBorder="1"/>
    <xf numFmtId="0" fontId="4" fillId="4" borderId="5" xfId="0" applyFont="1" applyFill="1" applyBorder="1"/>
    <xf numFmtId="0" fontId="9" fillId="5" borderId="5" xfId="0" applyFont="1" applyFill="1" applyBorder="1"/>
    <xf numFmtId="0" fontId="10" fillId="5" borderId="5" xfId="0" applyFont="1" applyFill="1" applyBorder="1"/>
    <xf numFmtId="0" fontId="10" fillId="5" borderId="6" xfId="0" applyFont="1" applyFill="1" applyBorder="1"/>
    <xf numFmtId="0" fontId="4" fillId="6" borderId="5" xfId="0" applyFont="1" applyFill="1" applyBorder="1"/>
    <xf numFmtId="0" fontId="0" fillId="6" borderId="5" xfId="0" applyFont="1" applyFill="1" applyBorder="1"/>
    <xf numFmtId="0" fontId="0" fillId="6" borderId="6" xfId="0" applyFill="1" applyBorder="1"/>
    <xf numFmtId="0" fontId="0" fillId="6" borderId="5" xfId="0" applyFill="1" applyBorder="1"/>
    <xf numFmtId="0" fontId="0" fillId="7" borderId="4" xfId="0" applyFill="1" applyBorder="1"/>
    <xf numFmtId="0" fontId="0" fillId="7" borderId="9" xfId="0" applyFill="1" applyBorder="1"/>
    <xf numFmtId="1" fontId="2" fillId="5" borderId="3" xfId="0" applyNumberFormat="1" applyFont="1" applyFill="1" applyBorder="1"/>
    <xf numFmtId="0" fontId="2" fillId="4" borderId="0" xfId="0" applyFont="1" applyFill="1" applyAlignment="1">
      <alignment horizontal="left"/>
    </xf>
    <xf numFmtId="0" fontId="0" fillId="4" borderId="0" xfId="0" applyFill="1"/>
    <xf numFmtId="0" fontId="14" fillId="4" borderId="0" xfId="0" applyFont="1" applyFill="1"/>
    <xf numFmtId="165" fontId="0" fillId="4" borderId="0" xfId="1" applyNumberFormat="1" applyFont="1" applyFill="1"/>
    <xf numFmtId="165" fontId="14" fillId="4" borderId="0" xfId="1" applyNumberFormat="1" applyFont="1" applyFill="1"/>
    <xf numFmtId="0" fontId="2" fillId="4" borderId="0" xfId="0" applyFont="1" applyFill="1" applyAlignment="1">
      <alignment horizontal="right"/>
    </xf>
    <xf numFmtId="165" fontId="5" fillId="4" borderId="0" xfId="1" applyNumberFormat="1" applyFont="1" applyFill="1"/>
    <xf numFmtId="0" fontId="6" fillId="0" borderId="3" xfId="0" applyFont="1" applyFill="1" applyBorder="1"/>
    <xf numFmtId="0" fontId="6" fillId="0" borderId="5" xfId="0" applyFont="1" applyFill="1" applyBorder="1"/>
    <xf numFmtId="0" fontId="3" fillId="2" borderId="3" xfId="0" applyFont="1" applyFill="1" applyBorder="1"/>
    <xf numFmtId="164" fontId="5" fillId="2" borderId="11" xfId="0" applyNumberFormat="1" applyFont="1" applyFill="1" applyBorder="1"/>
    <xf numFmtId="164" fontId="1" fillId="2" borderId="11" xfId="0" applyNumberFormat="1" applyFont="1" applyFill="1" applyBorder="1"/>
    <xf numFmtId="164" fontId="1" fillId="2" borderId="3" xfId="0" applyNumberFormat="1" applyFont="1" applyFill="1" applyBorder="1"/>
    <xf numFmtId="0" fontId="12" fillId="0" borderId="12" xfId="0" applyFont="1" applyBorder="1" applyAlignment="1">
      <alignment horizontal="right"/>
    </xf>
    <xf numFmtId="0" fontId="11" fillId="8" borderId="3" xfId="0" applyFont="1" applyFill="1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164" fontId="8" fillId="0" borderId="12" xfId="0" applyNumberFormat="1" applyFont="1" applyFill="1" applyBorder="1"/>
    <xf numFmtId="0" fontId="5" fillId="2" borderId="3" xfId="0" applyFont="1" applyFill="1" applyBorder="1"/>
    <xf numFmtId="0" fontId="5" fillId="2" borderId="3" xfId="0" applyFont="1" applyFill="1" applyBorder="1" applyAlignment="1">
      <alignment vertical="center"/>
    </xf>
    <xf numFmtId="0" fontId="5" fillId="2" borderId="11" xfId="0" applyFont="1" applyFill="1" applyBorder="1"/>
    <xf numFmtId="1" fontId="2" fillId="0" borderId="2" xfId="0" applyNumberFormat="1" applyFont="1" applyFill="1" applyBorder="1"/>
    <xf numFmtId="0" fontId="0" fillId="0" borderId="7" xfId="0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7" fillId="0" borderId="1" xfId="0" applyFont="1" applyFill="1" applyBorder="1"/>
    <xf numFmtId="0" fontId="6" fillId="0" borderId="2" xfId="0" applyFont="1" applyFill="1" applyBorder="1"/>
    <xf numFmtId="0" fontId="6" fillId="0" borderId="4" xfId="0" applyFont="1" applyFill="1" applyBorder="1"/>
    <xf numFmtId="164" fontId="5" fillId="2" borderId="3" xfId="0" applyNumberFormat="1" applyFont="1" applyFill="1" applyBorder="1"/>
    <xf numFmtId="0" fontId="0" fillId="0" borderId="12" xfId="0" applyBorder="1"/>
    <xf numFmtId="164" fontId="5" fillId="0" borderId="12" xfId="0" applyNumberFormat="1" applyFont="1" applyFill="1" applyBorder="1"/>
    <xf numFmtId="0" fontId="3" fillId="3" borderId="3" xfId="0" applyFont="1" applyFill="1" applyBorder="1"/>
    <xf numFmtId="164" fontId="14" fillId="3" borderId="11" xfId="0" applyNumberFormat="1" applyFont="1" applyFill="1" applyBorder="1"/>
    <xf numFmtId="164" fontId="5" fillId="3" borderId="11" xfId="0" applyNumberFormat="1" applyFont="1" applyFill="1" applyBorder="1"/>
    <xf numFmtId="0" fontId="5" fillId="3" borderId="3" xfId="0" applyFont="1" applyFill="1" applyBorder="1"/>
    <xf numFmtId="0" fontId="5" fillId="3" borderId="11" xfId="0" applyFont="1" applyFill="1" applyBorder="1"/>
    <xf numFmtId="0" fontId="4" fillId="4" borderId="3" xfId="0" applyFont="1" applyFill="1" applyBorder="1"/>
    <xf numFmtId="164" fontId="0" fillId="4" borderId="11" xfId="0" applyNumberFormat="1" applyFont="1" applyFill="1" applyBorder="1"/>
    <xf numFmtId="0" fontId="0" fillId="4" borderId="3" xfId="0" applyFill="1" applyBorder="1"/>
    <xf numFmtId="0" fontId="0" fillId="4" borderId="11" xfId="0" applyFill="1" applyBorder="1"/>
    <xf numFmtId="164" fontId="0" fillId="0" borderId="12" xfId="0" applyNumberFormat="1" applyFont="1" applyFill="1" applyBorder="1"/>
    <xf numFmtId="0" fontId="4" fillId="5" borderId="3" xfId="0" applyFont="1" applyFill="1" applyBorder="1"/>
    <xf numFmtId="164" fontId="0" fillId="5" borderId="11" xfId="0" applyNumberFormat="1" applyFont="1" applyFill="1" applyBorder="1"/>
    <xf numFmtId="164" fontId="8" fillId="0" borderId="11" xfId="0" applyNumberFormat="1" applyFont="1" applyFill="1" applyBorder="1"/>
    <xf numFmtId="0" fontId="9" fillId="5" borderId="3" xfId="0" applyFont="1" applyFill="1" applyBorder="1"/>
    <xf numFmtId="164" fontId="10" fillId="5" borderId="11" xfId="0" applyNumberFormat="1" applyFont="1" applyFill="1" applyBorder="1"/>
    <xf numFmtId="164" fontId="10" fillId="0" borderId="12" xfId="0" applyNumberFormat="1" applyFont="1" applyFill="1" applyBorder="1"/>
    <xf numFmtId="0" fontId="10" fillId="5" borderId="3" xfId="0" applyFont="1" applyFill="1" applyBorder="1"/>
    <xf numFmtId="0" fontId="4" fillId="6" borderId="3" xfId="0" applyFont="1" applyFill="1" applyBorder="1"/>
    <xf numFmtId="164" fontId="0" fillId="6" borderId="11" xfId="0" applyNumberFormat="1" applyFont="1" applyFill="1" applyBorder="1"/>
    <xf numFmtId="0" fontId="0" fillId="6" borderId="3" xfId="0" applyFont="1" applyFill="1" applyBorder="1"/>
    <xf numFmtId="0" fontId="4" fillId="7" borderId="3" xfId="0" applyFont="1" applyFill="1" applyBorder="1"/>
    <xf numFmtId="164" fontId="0" fillId="7" borderId="11" xfId="0" applyNumberFormat="1" applyFont="1" applyFill="1" applyBorder="1"/>
    <xf numFmtId="0" fontId="0" fillId="7" borderId="3" xfId="0" applyFill="1" applyBorder="1"/>
    <xf numFmtId="0" fontId="0" fillId="7" borderId="3" xfId="0" applyFont="1" applyFill="1" applyBorder="1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9" borderId="13" xfId="0" applyFill="1" applyBorder="1"/>
    <xf numFmtId="0" fontId="0" fillId="9" borderId="14" xfId="0" applyFill="1" applyBorder="1"/>
    <xf numFmtId="0" fontId="0" fillId="9" borderId="9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9" borderId="6" xfId="0" applyFill="1" applyBorder="1"/>
    <xf numFmtId="0" fontId="0" fillId="0" borderId="0" xfId="0" applyFill="1" applyBorder="1"/>
    <xf numFmtId="164" fontId="16" fillId="2" borderId="11" xfId="0" applyNumberFormat="1" applyFont="1" applyFill="1" applyBorder="1"/>
    <xf numFmtId="1" fontId="2" fillId="5" borderId="3" xfId="0" applyNumberFormat="1" applyFon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2" fillId="0" borderId="6" xfId="0" applyFont="1" applyFill="1" applyBorder="1" applyAlignment="1">
      <alignment horizontal="left"/>
    </xf>
    <xf numFmtId="0" fontId="14" fillId="0" borderId="1" xfId="0" applyFont="1" applyBorder="1"/>
    <xf numFmtId="0" fontId="17" fillId="0" borderId="0" xfId="0" applyFont="1"/>
    <xf numFmtId="0" fontId="17" fillId="0" borderId="1" xfId="0" applyFont="1" applyBorder="1"/>
    <xf numFmtId="0" fontId="18" fillId="0" borderId="9" xfId="0" applyFont="1" applyBorder="1"/>
    <xf numFmtId="0" fontId="18" fillId="0" borderId="1" xfId="0" applyFont="1" applyBorder="1"/>
    <xf numFmtId="0" fontId="19" fillId="0" borderId="1" xfId="0" applyFont="1" applyBorder="1"/>
    <xf numFmtId="164" fontId="20" fillId="2" borderId="11" xfId="0" applyNumberFormat="1" applyFont="1" applyFill="1" applyBorder="1"/>
    <xf numFmtId="0" fontId="0" fillId="0" borderId="0" xfId="0" applyBorder="1"/>
    <xf numFmtId="0" fontId="0" fillId="0" borderId="10" xfId="0" applyBorder="1"/>
    <xf numFmtId="0" fontId="0" fillId="0" borderId="6" xfId="0" applyBorder="1"/>
    <xf numFmtId="0" fontId="0" fillId="17" borderId="0" xfId="0" applyFill="1"/>
    <xf numFmtId="166" fontId="0" fillId="0" borderId="0" xfId="0" applyNumberFormat="1"/>
    <xf numFmtId="166" fontId="0" fillId="0" borderId="0" xfId="0" quotePrefix="1" applyNumberFormat="1"/>
    <xf numFmtId="0" fontId="0" fillId="4" borderId="0" xfId="0" applyFill="1" applyBorder="1"/>
    <xf numFmtId="0" fontId="0" fillId="3" borderId="0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0" borderId="19" xfId="0" applyBorder="1"/>
    <xf numFmtId="10" fontId="0" fillId="0" borderId="15" xfId="1" applyNumberFormat="1" applyFont="1" applyBorder="1"/>
    <xf numFmtId="10" fontId="0" fillId="0" borderId="16" xfId="1" applyNumberFormat="1" applyFont="1" applyBorder="1"/>
    <xf numFmtId="10" fontId="0" fillId="0" borderId="17" xfId="1" applyNumberFormat="1" applyFont="1" applyBorder="1"/>
    <xf numFmtId="10" fontId="0" fillId="0" borderId="18" xfId="1" applyNumberFormat="1" applyFont="1" applyBorder="1"/>
    <xf numFmtId="10" fontId="0" fillId="0" borderId="0" xfId="1" applyNumberFormat="1" applyFont="1" applyBorder="1"/>
    <xf numFmtId="10" fontId="0" fillId="0" borderId="19" xfId="1" applyNumberFormat="1" applyFont="1" applyBorder="1"/>
    <xf numFmtId="10" fontId="0" fillId="0" borderId="20" xfId="1" applyNumberFormat="1" applyFont="1" applyBorder="1"/>
    <xf numFmtId="10" fontId="0" fillId="0" borderId="21" xfId="1" applyNumberFormat="1" applyFont="1" applyBorder="1"/>
    <xf numFmtId="10" fontId="0" fillId="0" borderId="22" xfId="1" applyNumberFormat="1" applyFont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22" xfId="0" applyFill="1" applyBorder="1"/>
    <xf numFmtId="0" fontId="0" fillId="9" borderId="14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2" fillId="17" borderId="2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center"/>
    </xf>
    <xf numFmtId="0" fontId="2" fillId="17" borderId="25" xfId="0" applyFont="1" applyFill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0" fillId="17" borderId="24" xfId="0" applyFill="1" applyBorder="1" applyAlignment="1">
      <alignment horizontal="center"/>
    </xf>
    <xf numFmtId="0" fontId="0" fillId="17" borderId="25" xfId="0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38"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1"/>
          <c:order val="0"/>
          <c:tx>
            <c:strRef>
              <c:f>AEEI!$B$54</c:f>
              <c:strCache>
                <c:ptCount val="1"/>
                <c:pt idx="0">
                  <c:v>AEEI_EXOGEN</c:v>
                </c:pt>
              </c:strCache>
            </c:strRef>
          </c:tx>
          <c:marker>
            <c:symbol val="none"/>
          </c:marker>
          <c:val>
            <c:numRef>
              <c:f>AEEI!$C$54:$L$54</c:f>
              <c:numCache>
                <c:formatCode>0.0000</c:formatCode>
                <c:ptCount val="10"/>
                <c:pt idx="0">
                  <c:v>1</c:v>
                </c:pt>
                <c:pt idx="1">
                  <c:v>0.79259336463992824</c:v>
                </c:pt>
                <c:pt idx="2">
                  <c:v>0.65301896223621858</c:v>
                </c:pt>
                <c:pt idx="3">
                  <c:v>0.53802338508573677</c:v>
                </c:pt>
                <c:pt idx="4">
                  <c:v>0.44327834203749267</c:v>
                </c:pt>
                <c:pt idx="5">
                  <c:v>0.36521774697245868</c:v>
                </c:pt>
                <c:pt idx="6">
                  <c:v>0.30090349573712588</c:v>
                </c:pt>
                <c:pt idx="7">
                  <c:v>0.24791487954075359</c:v>
                </c:pt>
                <c:pt idx="8">
                  <c:v>0.20425747247350146</c:v>
                </c:pt>
                <c:pt idx="9">
                  <c:v>0.16828806378442832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4-44C9-BE98-D577B85824C6}"/>
            </c:ext>
          </c:extLst>
        </c:ser>
        <c:ser>
          <c:idx val="0"/>
          <c:order val="1"/>
          <c:tx>
            <c:strRef>
              <c:f>AEEI!$B$60</c:f>
              <c:strCache>
                <c:ptCount val="1"/>
                <c:pt idx="0">
                  <c:v>AEEI_EXOGEN_ELE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AEEI!$C$60:$L$60</c:f>
              <c:numCache>
                <c:formatCode>0.0000</c:formatCode>
                <c:ptCount val="10"/>
                <c:pt idx="0">
                  <c:v>1</c:v>
                </c:pt>
                <c:pt idx="1">
                  <c:v>0.88043267279616</c:v>
                </c:pt>
                <c:pt idx="2">
                  <c:v>0.79178926591112386</c:v>
                </c:pt>
                <c:pt idx="3">
                  <c:v>0.71207062275530153</c:v>
                </c:pt>
                <c:pt idx="4">
                  <c:v>0.64037818346483788</c:v>
                </c:pt>
                <c:pt idx="5">
                  <c:v>0.57590385665811727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4-44C9-BE98-D577B85824C6}"/>
            </c:ext>
          </c:extLst>
        </c:ser>
        <c:ser>
          <c:idx val="3"/>
          <c:order val="2"/>
          <c:tx>
            <c:strRef>
              <c:f>AEEI!$B$66</c:f>
              <c:strCache>
                <c:ptCount val="1"/>
                <c:pt idx="0">
                  <c:v>AEEI_EXOGEN_GEN_YR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AEEI!$C$66:$L$66</c:f>
              <c:numCache>
                <c:formatCode>0.0000</c:formatCode>
                <c:ptCount val="10"/>
                <c:pt idx="0">
                  <c:v>1</c:v>
                </c:pt>
                <c:pt idx="1">
                  <c:v>0.94433672421240433</c:v>
                </c:pt>
                <c:pt idx="2">
                  <c:v>0.90032493558426496</c:v>
                </c:pt>
                <c:pt idx="3">
                  <c:v>0.85836436183380982</c:v>
                </c:pt>
                <c:pt idx="4">
                  <c:v>0.81835940397255014</c:v>
                </c:pt>
                <c:pt idx="5">
                  <c:v>0.78021891850161895</c:v>
                </c:pt>
                <c:pt idx="6">
                  <c:v>0.74385600975907429</c:v>
                </c:pt>
                <c:pt idx="7">
                  <c:v>0.7091878319450724</c:v>
                </c:pt>
                <c:pt idx="8">
                  <c:v>0.67613540037385833</c:v>
                </c:pt>
                <c:pt idx="9">
                  <c:v>0.64462341152255598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94-44C9-BE98-D577B85824C6}"/>
            </c:ext>
          </c:extLst>
        </c:ser>
        <c:ser>
          <c:idx val="6"/>
          <c:order val="3"/>
          <c:tx>
            <c:strRef>
              <c:f>AEEI!$B$72</c:f>
              <c:strCache>
                <c:ptCount val="1"/>
                <c:pt idx="0">
                  <c:v>AEEI_EXOGEN_HH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AEEI!$C$72:$L$72</c:f>
              <c:numCache>
                <c:formatCode>0.0000</c:formatCode>
                <c:ptCount val="10"/>
                <c:pt idx="0">
                  <c:v>1</c:v>
                </c:pt>
                <c:pt idx="1">
                  <c:v>0.82017370608486562</c:v>
                </c:pt>
                <c:pt idx="2">
                  <c:v>0.6952815588144533</c:v>
                </c:pt>
                <c:pt idx="3">
                  <c:v>0.58940739314244195</c:v>
                </c:pt>
                <c:pt idx="4">
                  <c:v>0.49965524137204753</c:v>
                </c:pt>
                <c:pt idx="5">
                  <c:v>0.42357011998019667</c:v>
                </c:pt>
                <c:pt idx="6">
                  <c:v>0.35907087864699633</c:v>
                </c:pt>
                <c:pt idx="7">
                  <c:v>0.30439327471530325</c:v>
                </c:pt>
                <c:pt idx="8">
                  <c:v>0.25804171600057763</c:v>
                </c:pt>
                <c:pt idx="9">
                  <c:v>0.21874835197590914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94-44C9-BE98-D577B85824C6}"/>
            </c:ext>
          </c:extLst>
        </c:ser>
        <c:ser>
          <c:idx val="9"/>
          <c:order val="4"/>
          <c:tx>
            <c:strRef>
              <c:f>AEEI!$B$78</c:f>
              <c:strCache>
                <c:ptCount val="1"/>
                <c:pt idx="0">
                  <c:v>AEEI_EXOGEN_TRN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AEEI!$C$78:$L$78</c:f>
              <c:numCache>
                <c:formatCode>0.0000</c:formatCode>
                <c:ptCount val="10"/>
                <c:pt idx="0">
                  <c:v>1</c:v>
                </c:pt>
                <c:pt idx="1">
                  <c:v>0.83710243641489024</c:v>
                </c:pt>
                <c:pt idx="2">
                  <c:v>0.72181756185799884</c:v>
                </c:pt>
                <c:pt idx="3">
                  <c:v>0.622409599998338</c:v>
                </c:pt>
                <c:pt idx="4">
                  <c:v>0.53669199897674713</c:v>
                </c:pt>
                <c:pt idx="5">
                  <c:v>0.46277933657582698</c:v>
                </c:pt>
                <c:pt idx="6">
                  <c:v>0.39904584895971507</c:v>
                </c:pt>
                <c:pt idx="7">
                  <c:v>0.3440896707925688</c:v>
                </c:pt>
                <c:pt idx="8">
                  <c:v>0.29670200017063952</c:v>
                </c:pt>
                <c:pt idx="9">
                  <c:v>0.25584051012774367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94-44C9-BE98-D577B858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2000"/>
        <c:axId val="49601440"/>
      </c:lineChart>
      <c:catAx>
        <c:axId val="496020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9601440"/>
        <c:crosses val="autoZero"/>
        <c:auto val="1"/>
        <c:lblAlgn val="ctr"/>
        <c:lblOffset val="100"/>
        <c:noMultiLvlLbl val="0"/>
      </c:catAx>
      <c:valAx>
        <c:axId val="49601440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49602000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59468598425196839"/>
          <c:y val="4.3514114288774691E-2"/>
          <c:w val="0.39412527034120726"/>
          <c:h val="0.9063348375954826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6"/>
          <c:order val="0"/>
          <c:tx>
            <c:strRef>
              <c:f>AEEI!$B$56</c:f>
              <c:strCache>
                <c:ptCount val="1"/>
                <c:pt idx="0">
                  <c:v>AEEI_EXOGEN_AFTER2020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AEEI!$C$56:$L$56</c:f>
              <c:numCache>
                <c:formatCode>0.0000</c:formatCode>
                <c:ptCount val="10"/>
                <c:pt idx="0">
                  <c:v>1</c:v>
                </c:pt>
                <c:pt idx="1">
                  <c:v>0.82272016838714968</c:v>
                </c:pt>
                <c:pt idx="2">
                  <c:v>0.69924429284192158</c:v>
                </c:pt>
                <c:pt idx="3">
                  <c:v>0.59429998176720988</c:v>
                </c:pt>
                <c:pt idx="4">
                  <c:v>0.50510597218181708</c:v>
                </c:pt>
                <c:pt idx="5">
                  <c:v>0.42929841992435896</c:v>
                </c:pt>
                <c:pt idx="6">
                  <c:v>0.36486825240548115</c:v>
                </c:pt>
                <c:pt idx="7">
                  <c:v>0.31010792361380424</c:v>
                </c:pt>
                <c:pt idx="8">
                  <c:v>0.26356616026212643</c:v>
                </c:pt>
                <c:pt idx="9">
                  <c:v>0.22400949974381315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2-4763-B028-8CE0DE85C38E}"/>
            </c:ext>
          </c:extLst>
        </c:ser>
        <c:ser>
          <c:idx val="9"/>
          <c:order val="1"/>
          <c:tx>
            <c:strRef>
              <c:f>AEEI!$B$62</c:f>
              <c:strCache>
                <c:ptCount val="1"/>
                <c:pt idx="0">
                  <c:v>AEEI_EXOGEN_ELE_AFTER2020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AEEI!$C$62:$L$62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2-4763-B028-8CE0DE85C38E}"/>
            </c:ext>
          </c:extLst>
        </c:ser>
        <c:ser>
          <c:idx val="12"/>
          <c:order val="2"/>
          <c:tx>
            <c:strRef>
              <c:f>AEEI!$B$68</c:f>
              <c:strCache>
                <c:ptCount val="1"/>
                <c:pt idx="0">
                  <c:v>AEEI_EXOGEN_GEN_YR_AFTER2020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AEEI!$C$68:$L$68</c:f>
              <c:numCache>
                <c:formatCode>0.0000</c:formatCode>
                <c:ptCount val="10"/>
                <c:pt idx="0">
                  <c:v>1</c:v>
                </c:pt>
                <c:pt idx="1">
                  <c:v>0.95294982124365402</c:v>
                </c:pt>
                <c:pt idx="2">
                  <c:v>0.91543685666160513</c:v>
                </c:pt>
                <c:pt idx="3">
                  <c:v>0.87940059366484791</c:v>
                </c:pt>
                <c:pt idx="4">
                  <c:v>0.84478290174846793</c:v>
                </c:pt>
                <c:pt idx="5">
                  <c:v>0.81152793872066309</c:v>
                </c:pt>
                <c:pt idx="6">
                  <c:v>0.77958206062307112</c:v>
                </c:pt>
                <c:pt idx="7">
                  <c:v>0.74889373519709179</c:v>
                </c:pt>
                <c:pt idx="8">
                  <c:v>0.71941345875661389</c:v>
                </c:pt>
                <c:pt idx="9">
                  <c:v>0.6910936763330584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2-4763-B028-8CE0DE85C38E}"/>
            </c:ext>
          </c:extLst>
        </c:ser>
        <c:ser>
          <c:idx val="15"/>
          <c:order val="3"/>
          <c:tx>
            <c:strRef>
              <c:f>AEEI!$B$74</c:f>
              <c:strCache>
                <c:ptCount val="1"/>
                <c:pt idx="0">
                  <c:v>AEEI_EXOGEN_HH_AFTER2020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AEEI!$C$74:$L$74</c:f>
              <c:numCache>
                <c:formatCode>0.0000</c:formatCode>
                <c:ptCount val="10"/>
                <c:pt idx="0">
                  <c:v>1</c:v>
                </c:pt>
                <c:pt idx="1">
                  <c:v>0.840730551469559</c:v>
                </c:pt>
                <c:pt idx="2">
                  <c:v>0.72756341757520193</c:v>
                </c:pt>
                <c:pt idx="3">
                  <c:v>0.62962922623476736</c:v>
                </c:pt>
                <c:pt idx="4">
                  <c:v>0.54487753638055336</c:v>
                </c:pt>
                <c:pt idx="5">
                  <c:v>0.47153390802326012</c:v>
                </c:pt>
                <c:pt idx="6">
                  <c:v>0.40806275093051114</c:v>
                </c:pt>
                <c:pt idx="7">
                  <c:v>0.35313517408542855</c:v>
                </c:pt>
                <c:pt idx="8">
                  <c:v>0.30560116279170457</c:v>
                </c:pt>
                <c:pt idx="9">
                  <c:v>0.26446550089923648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42-4763-B028-8CE0DE85C38E}"/>
            </c:ext>
          </c:extLst>
        </c:ser>
        <c:ser>
          <c:idx val="18"/>
          <c:order val="4"/>
          <c:tx>
            <c:strRef>
              <c:f>AEEI!$B$80</c:f>
              <c:strCache>
                <c:ptCount val="1"/>
                <c:pt idx="0">
                  <c:v>AEEI_EXOGEN_TRN_AFTER2020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AEEI!$C$80:$L$80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42-4763-B028-8CE0DE85C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134688"/>
        <c:axId val="287135248"/>
      </c:lineChart>
      <c:catAx>
        <c:axId val="28713468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87135248"/>
        <c:crosses val="autoZero"/>
        <c:auto val="1"/>
        <c:lblAlgn val="ctr"/>
        <c:lblOffset val="100"/>
        <c:noMultiLvlLbl val="0"/>
      </c:catAx>
      <c:valAx>
        <c:axId val="287135248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87134688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7"/>
          <c:order val="0"/>
          <c:tx>
            <c:strRef>
              <c:f>AEEI!$B$58</c:f>
              <c:strCache>
                <c:ptCount val="1"/>
                <c:pt idx="0">
                  <c:v>AEEI_EXOGEN_AFTER2025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AEEI!$C$58:$L$58</c:f>
              <c:numCache>
                <c:formatCode>0.0000</c:formatCode>
                <c:ptCount val="10"/>
                <c:pt idx="0">
                  <c:v>1</c:v>
                </c:pt>
                <c:pt idx="1">
                  <c:v>0.83891485948837541</c:v>
                </c:pt>
                <c:pt idx="2">
                  <c:v>0.72468531274303727</c:v>
                </c:pt>
                <c:pt idx="3">
                  <c:v>0.62600965588540858</c:v>
                </c:pt>
                <c:pt idx="4">
                  <c:v>0.54077001751065634</c:v>
                </c:pt>
                <c:pt idx="5">
                  <c:v>0.46713690290426679</c:v>
                </c:pt>
                <c:pt idx="6">
                  <c:v>0.40352992767519696</c:v>
                </c:pt>
                <c:pt idx="7">
                  <c:v>0.34858389803325152</c:v>
                </c:pt>
                <c:pt idx="8">
                  <c:v>0.3011195096931219</c:v>
                </c:pt>
                <c:pt idx="9">
                  <c:v>0.26011803651692722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B-4CFB-B5B9-6C46AA61C32F}"/>
            </c:ext>
          </c:extLst>
        </c:ser>
        <c:ser>
          <c:idx val="10"/>
          <c:order val="1"/>
          <c:tx>
            <c:strRef>
              <c:f>AEEI!$B$64</c:f>
              <c:strCache>
                <c:ptCount val="1"/>
                <c:pt idx="0">
                  <c:v>AEEI_EXOGEN_ELE_AFTER2025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AEEI!$C$64:$L$64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B-4CFB-B5B9-6C46AA61C32F}"/>
            </c:ext>
          </c:extLst>
        </c:ser>
        <c:ser>
          <c:idx val="13"/>
          <c:order val="2"/>
          <c:tx>
            <c:strRef>
              <c:f>AEEI!$B$70</c:f>
              <c:strCache>
                <c:ptCount val="1"/>
                <c:pt idx="0">
                  <c:v>AEEI_EXOGEN_GEN_YR_AFTER2025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AEEI!$C$70:$L$70</c:f>
              <c:numCache>
                <c:formatCode>0.0000</c:formatCode>
                <c:ptCount val="10"/>
                <c:pt idx="0">
                  <c:v>1</c:v>
                </c:pt>
                <c:pt idx="1">
                  <c:v>0.96453569939339068</c:v>
                </c:pt>
                <c:pt idx="2">
                  <c:v>0.93594478410895088</c:v>
                </c:pt>
                <c:pt idx="3">
                  <c:v>0.90820136512487215</c:v>
                </c:pt>
                <c:pt idx="4">
                  <c:v>0.88128032082570495</c:v>
                </c:pt>
                <c:pt idx="5">
                  <c:v>0.85515727425478172</c:v>
                </c:pt>
                <c:pt idx="6">
                  <c:v>0.82980857104092753</c:v>
                </c:pt>
                <c:pt idx="7">
                  <c:v>0.80521125797946802</c:v>
                </c:pt>
                <c:pt idx="8">
                  <c:v>0.78134306224814698</c:v>
                </c:pt>
                <c:pt idx="9">
                  <c:v>0.75818237123912491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B-4CFB-B5B9-6C46AA61C32F}"/>
            </c:ext>
          </c:extLst>
        </c:ser>
        <c:ser>
          <c:idx val="16"/>
          <c:order val="3"/>
          <c:tx>
            <c:strRef>
              <c:f>AEEI!$B$76</c:f>
              <c:strCache>
                <c:ptCount val="1"/>
                <c:pt idx="0">
                  <c:v>AEEI_EXOGEN_HH_AFTER2025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AEEI!$C$76:$L$76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B-4CFB-B5B9-6C46AA61C32F}"/>
            </c:ext>
          </c:extLst>
        </c:ser>
        <c:ser>
          <c:idx val="19"/>
          <c:order val="4"/>
          <c:tx>
            <c:strRef>
              <c:f>AEEI!$B$82</c:f>
              <c:strCache>
                <c:ptCount val="1"/>
                <c:pt idx="0">
                  <c:v>AEEI_EXOGEN_TRN_AFTER2025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AEEI!$C$82:$L$82</c:f>
              <c:numCache>
                <c:formatCode>0.0000</c:formatCode>
                <c:ptCount val="10"/>
                <c:pt idx="0">
                  <c:v>1</c:v>
                </c:pt>
                <c:pt idx="1">
                  <c:v>0.8564284004586451</c:v>
                </c:pt>
                <c:pt idx="2">
                  <c:v>0.75266249883237901</c:v>
                </c:pt>
                <c:pt idx="3">
                  <c:v>0.66146899944609672</c:v>
                </c:pt>
                <c:pt idx="4">
                  <c:v>0.58132461482668141</c:v>
                </c:pt>
                <c:pt idx="5">
                  <c:v>0.51089062085505665</c:v>
                </c:pt>
                <c:pt idx="6">
                  <c:v>0.44899049484681369</c:v>
                </c:pt>
                <c:pt idx="7">
                  <c:v>0.39459026303005873</c:v>
                </c:pt>
                <c:pt idx="8">
                  <c:v>0.34678122914662818</c:v>
                </c:pt>
                <c:pt idx="9">
                  <c:v>0.3047647956768903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B-4CFB-B5B9-6C46AA61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140288"/>
        <c:axId val="280149328"/>
      </c:lineChart>
      <c:catAx>
        <c:axId val="28714028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80149328"/>
        <c:crosses val="autoZero"/>
        <c:auto val="1"/>
        <c:lblAlgn val="ctr"/>
        <c:lblOffset val="100"/>
        <c:noMultiLvlLbl val="0"/>
      </c:catAx>
      <c:valAx>
        <c:axId val="280149328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87140288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2170522320273E-2"/>
          <c:y val="4.1466005415795204E-2"/>
          <c:w val="0.50963367979002627"/>
          <c:h val="0.86497036840111707"/>
        </c:manualLayout>
      </c:layout>
      <c:lineChart>
        <c:grouping val="standard"/>
        <c:varyColors val="0"/>
        <c:ser>
          <c:idx val="0"/>
          <c:order val="0"/>
          <c:tx>
            <c:strRef>
              <c:f>AEEI!$B$44</c:f>
              <c:strCache>
                <c:ptCount val="1"/>
                <c:pt idx="0">
                  <c:v>AEEI_EXO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AEEI!$C$44:$L$44</c:f>
              <c:numCache>
                <c:formatCode>0.0000</c:formatCode>
                <c:ptCount val="10"/>
                <c:pt idx="0">
                  <c:v>1</c:v>
                </c:pt>
                <c:pt idx="1">
                  <c:v>0.96745043619576843</c:v>
                </c:pt>
                <c:pt idx="2">
                  <c:v>0.94113659778319003</c:v>
                </c:pt>
                <c:pt idx="3">
                  <c:v>0.91553847365022478</c:v>
                </c:pt>
                <c:pt idx="4">
                  <c:v>0.89063659697025432</c:v>
                </c:pt>
                <c:pt idx="5">
                  <c:v>0.86641203039797621</c:v>
                </c:pt>
                <c:pt idx="6">
                  <c:v>0.83946143083464253</c:v>
                </c:pt>
                <c:pt idx="7">
                  <c:v>0.8</c:v>
                </c:pt>
                <c:pt idx="8">
                  <c:v>0.75</c:v>
                </c:pt>
                <c:pt idx="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7-43E5-8601-DC4AC34AD5C7}"/>
            </c:ext>
          </c:extLst>
        </c:ser>
        <c:ser>
          <c:idx val="1"/>
          <c:order val="1"/>
          <c:tx>
            <c:strRef>
              <c:f>AEEI!$B$46</c:f>
              <c:strCache>
                <c:ptCount val="1"/>
                <c:pt idx="0">
                  <c:v>AEEI_EXO_ELE_C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AEEI!$C$46:$L$46</c:f>
              <c:numCache>
                <c:formatCode>0.0000</c:formatCode>
                <c:ptCount val="10"/>
                <c:pt idx="0">
                  <c:v>1</c:v>
                </c:pt>
                <c:pt idx="1">
                  <c:v>0.99700374750093756</c:v>
                </c:pt>
                <c:pt idx="2">
                  <c:v>0.994513729395611</c:v>
                </c:pt>
                <c:pt idx="3">
                  <c:v>0.99202993011361429</c:v>
                </c:pt>
                <c:pt idx="4">
                  <c:v>0.98955233412342847</c:v>
                </c:pt>
                <c:pt idx="5">
                  <c:v>0.98708092593232422</c:v>
                </c:pt>
                <c:pt idx="6">
                  <c:v>0.98461569008626582</c:v>
                </c:pt>
                <c:pt idx="7">
                  <c:v>0.97380410372114601</c:v>
                </c:pt>
                <c:pt idx="8">
                  <c:v>0.96311123413142108</c:v>
                </c:pt>
                <c:pt idx="9">
                  <c:v>0.9525357777458775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7-43E5-8601-DC4AC34AD5C7}"/>
            </c:ext>
          </c:extLst>
        </c:ser>
        <c:ser>
          <c:idx val="2"/>
          <c:order val="2"/>
          <c:tx>
            <c:strRef>
              <c:f>AEEI!$B$48</c:f>
              <c:strCache>
                <c:ptCount val="1"/>
                <c:pt idx="0">
                  <c:v>AEEI_EXO_DEU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AEEI!$C$48:$L$48</c:f>
              <c:numCache>
                <c:formatCode>0.0000</c:formatCode>
                <c:ptCount val="10"/>
                <c:pt idx="0">
                  <c:v>1</c:v>
                </c:pt>
                <c:pt idx="1">
                  <c:v>0.97623872383386012</c:v>
                </c:pt>
                <c:pt idx="2">
                  <c:v>0.95686952400879888</c:v>
                </c:pt>
                <c:pt idx="3">
                  <c:v>0.93788462147978224</c:v>
                </c:pt>
                <c:pt idx="4">
                  <c:v>0.91927639154299767</c:v>
                </c:pt>
                <c:pt idx="5">
                  <c:v>0.90103736077362651</c:v>
                </c:pt>
                <c:pt idx="6">
                  <c:v>0.90103736077362651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7-43E5-8601-DC4AC34AD5C7}"/>
            </c:ext>
          </c:extLst>
        </c:ser>
        <c:ser>
          <c:idx val="3"/>
          <c:order val="3"/>
          <c:tx>
            <c:strRef>
              <c:f>AEEI!$B$50</c:f>
              <c:strCache>
                <c:ptCount val="1"/>
                <c:pt idx="0">
                  <c:v>AEEI_EXO_NEU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AEEI!$C$50:$L$50</c:f>
              <c:numCache>
                <c:formatCode>0.0000</c:formatCode>
                <c:ptCount val="10"/>
                <c:pt idx="0">
                  <c:v>1</c:v>
                </c:pt>
                <c:pt idx="1">
                  <c:v>0.93578859865046549</c:v>
                </c:pt>
                <c:pt idx="2">
                  <c:v>0.88544014293650375</c:v>
                </c:pt>
                <c:pt idx="3">
                  <c:v>0.83780059711569133</c:v>
                </c:pt>
                <c:pt idx="4">
                  <c:v>0.7927242130671549</c:v>
                </c:pt>
                <c:pt idx="5">
                  <c:v>0.75007308439070342</c:v>
                </c:pt>
                <c:pt idx="6">
                  <c:v>0.70971672449687451</c:v>
                </c:pt>
                <c:pt idx="7">
                  <c:v>0.6715316673970968</c:v>
                </c:pt>
                <c:pt idx="8">
                  <c:v>0.63540108997263878</c:v>
                </c:pt>
                <c:pt idx="9">
                  <c:v>0.60121445456670775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47-43E5-8601-DC4AC34AD5C7}"/>
            </c:ext>
          </c:extLst>
        </c:ser>
        <c:ser>
          <c:idx val="4"/>
          <c:order val="4"/>
          <c:tx>
            <c:strRef>
              <c:f>AEEI!$B$52</c:f>
              <c:strCache>
                <c:ptCount val="1"/>
                <c:pt idx="0">
                  <c:v>AEEI_EXO_EMERGE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AEEI!$C$52:$L$52</c:f>
              <c:numCache>
                <c:formatCode>0.0000</c:formatCode>
                <c:ptCount val="10"/>
                <c:pt idx="0">
                  <c:v>1</c:v>
                </c:pt>
                <c:pt idx="1">
                  <c:v>0.91888569302058554</c:v>
                </c:pt>
                <c:pt idx="2">
                  <c:v>0.85633967224941354</c:v>
                </c:pt>
                <c:pt idx="3">
                  <c:v>0.79805098701412125</c:v>
                </c:pt>
                <c:pt idx="4">
                  <c:v>0.74372985219901921</c:v>
                </c:pt>
                <c:pt idx="5">
                  <c:v>0.69310620756388774</c:v>
                </c:pt>
                <c:pt idx="6">
                  <c:v>0.64592837512597623</c:v>
                </c:pt>
                <c:pt idx="7">
                  <c:v>0.60196180793031784</c:v>
                </c:pt>
                <c:pt idx="8">
                  <c:v>0.56098792398780395</c:v>
                </c:pt>
                <c:pt idx="9">
                  <c:v>0.5228030195838872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47-43E5-8601-DC4AC34AD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154368"/>
        <c:axId val="280154928"/>
      </c:lineChart>
      <c:catAx>
        <c:axId val="28015436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80154928"/>
        <c:crosses val="autoZero"/>
        <c:auto val="1"/>
        <c:lblAlgn val="ctr"/>
        <c:lblOffset val="100"/>
        <c:noMultiLvlLbl val="0"/>
      </c:catAx>
      <c:valAx>
        <c:axId val="280154928"/>
        <c:scaling>
          <c:orientation val="minMax"/>
          <c:max val="1.05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80154368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60961931758530175"/>
          <c:y val="4.3514114288774691E-2"/>
          <c:w val="0.37919193700787401"/>
          <c:h val="0.9097931345849001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6169963686360217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AEEI!$B$54</c:f>
              <c:strCache>
                <c:ptCount val="1"/>
                <c:pt idx="0">
                  <c:v>AEEI_EXOGEN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AEEI!$C$54:$L$54</c:f>
              <c:numCache>
                <c:formatCode>0.0000</c:formatCode>
                <c:ptCount val="10"/>
                <c:pt idx="0">
                  <c:v>1</c:v>
                </c:pt>
                <c:pt idx="1">
                  <c:v>0.79259336463992824</c:v>
                </c:pt>
                <c:pt idx="2">
                  <c:v>0.65301896223621858</c:v>
                </c:pt>
                <c:pt idx="3">
                  <c:v>0.53802338508573677</c:v>
                </c:pt>
                <c:pt idx="4">
                  <c:v>0.44327834203749267</c:v>
                </c:pt>
                <c:pt idx="5">
                  <c:v>0.36521774697245868</c:v>
                </c:pt>
                <c:pt idx="6">
                  <c:v>0.30090349573712588</c:v>
                </c:pt>
                <c:pt idx="7">
                  <c:v>0.24791487954075359</c:v>
                </c:pt>
                <c:pt idx="8">
                  <c:v>0.20425747247350146</c:v>
                </c:pt>
                <c:pt idx="9">
                  <c:v>0.16828806378442832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7-488C-AF82-6A5860BED9C6}"/>
            </c:ext>
          </c:extLst>
        </c:ser>
        <c:ser>
          <c:idx val="1"/>
          <c:order val="1"/>
          <c:tx>
            <c:strRef>
              <c:f>AEEI!$B$56</c:f>
              <c:strCache>
                <c:ptCount val="1"/>
                <c:pt idx="0">
                  <c:v>AEEI_EXOGEN_AFTER2020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AEEI!$C$56:$L$56</c:f>
              <c:numCache>
                <c:formatCode>0.0000</c:formatCode>
                <c:ptCount val="10"/>
                <c:pt idx="0">
                  <c:v>1</c:v>
                </c:pt>
                <c:pt idx="1">
                  <c:v>0.82272016838714968</c:v>
                </c:pt>
                <c:pt idx="2">
                  <c:v>0.69924429284192158</c:v>
                </c:pt>
                <c:pt idx="3">
                  <c:v>0.59429998176720988</c:v>
                </c:pt>
                <c:pt idx="4">
                  <c:v>0.50510597218181708</c:v>
                </c:pt>
                <c:pt idx="5">
                  <c:v>0.42929841992435896</c:v>
                </c:pt>
                <c:pt idx="6">
                  <c:v>0.36486825240548115</c:v>
                </c:pt>
                <c:pt idx="7">
                  <c:v>0.31010792361380424</c:v>
                </c:pt>
                <c:pt idx="8">
                  <c:v>0.26356616026212643</c:v>
                </c:pt>
                <c:pt idx="9">
                  <c:v>0.22400949974381315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7-488C-AF82-6A5860BED9C6}"/>
            </c:ext>
          </c:extLst>
        </c:ser>
        <c:ser>
          <c:idx val="2"/>
          <c:order val="2"/>
          <c:tx>
            <c:strRef>
              <c:f>AEEI!$B$58</c:f>
              <c:strCache>
                <c:ptCount val="1"/>
                <c:pt idx="0">
                  <c:v>AEEI_EXOGEN_AFTER2025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AEEI!$C$58:$L$58</c:f>
              <c:numCache>
                <c:formatCode>0.0000</c:formatCode>
                <c:ptCount val="10"/>
                <c:pt idx="0">
                  <c:v>1</c:v>
                </c:pt>
                <c:pt idx="1">
                  <c:v>0.83891485948837541</c:v>
                </c:pt>
                <c:pt idx="2">
                  <c:v>0.72468531274303727</c:v>
                </c:pt>
                <c:pt idx="3">
                  <c:v>0.62600965588540858</c:v>
                </c:pt>
                <c:pt idx="4">
                  <c:v>0.54077001751065634</c:v>
                </c:pt>
                <c:pt idx="5">
                  <c:v>0.46713690290426679</c:v>
                </c:pt>
                <c:pt idx="6">
                  <c:v>0.40352992767519696</c:v>
                </c:pt>
                <c:pt idx="7">
                  <c:v>0.34858389803325152</c:v>
                </c:pt>
                <c:pt idx="8">
                  <c:v>0.3011195096931219</c:v>
                </c:pt>
                <c:pt idx="9">
                  <c:v>0.26011803651692722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7-488C-AF82-6A5860BED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002512"/>
        <c:axId val="287003072"/>
      </c:lineChart>
      <c:catAx>
        <c:axId val="2870025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87003072"/>
        <c:crosses val="autoZero"/>
        <c:auto val="1"/>
        <c:lblAlgn val="ctr"/>
        <c:lblOffset val="100"/>
        <c:noMultiLvlLbl val="0"/>
      </c:catAx>
      <c:valAx>
        <c:axId val="28700307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87002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909601396612633"/>
          <c:y val="0.10532990667833188"/>
          <c:w val="0.25423736064891245"/>
          <c:h val="0.6041550014581510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4550396067940077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AEEI!$B$60</c:f>
              <c:strCache>
                <c:ptCount val="1"/>
                <c:pt idx="0">
                  <c:v>AEEI_EXOGEN_ELE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AEEI!$C$60:$L$60</c:f>
              <c:numCache>
                <c:formatCode>0.0000</c:formatCode>
                <c:ptCount val="10"/>
                <c:pt idx="0">
                  <c:v>1</c:v>
                </c:pt>
                <c:pt idx="1">
                  <c:v>0.88043267279616</c:v>
                </c:pt>
                <c:pt idx="2">
                  <c:v>0.79178926591112386</c:v>
                </c:pt>
                <c:pt idx="3">
                  <c:v>0.71207062275530153</c:v>
                </c:pt>
                <c:pt idx="4">
                  <c:v>0.64037818346483788</c:v>
                </c:pt>
                <c:pt idx="5">
                  <c:v>0.57590385665811727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D-4A49-82EB-C258D43D3473}"/>
            </c:ext>
          </c:extLst>
        </c:ser>
        <c:ser>
          <c:idx val="1"/>
          <c:order val="1"/>
          <c:tx>
            <c:strRef>
              <c:f>AEEI!$B$62</c:f>
              <c:strCache>
                <c:ptCount val="1"/>
                <c:pt idx="0">
                  <c:v>AEEI_EXOGEN_ELE_AFTER2020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AEEI!$C$62:$L$62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D-4A49-82EB-C258D43D3473}"/>
            </c:ext>
          </c:extLst>
        </c:ser>
        <c:ser>
          <c:idx val="2"/>
          <c:order val="2"/>
          <c:tx>
            <c:strRef>
              <c:f>AEEI!$B$64</c:f>
              <c:strCache>
                <c:ptCount val="1"/>
                <c:pt idx="0">
                  <c:v>AEEI_EXOGEN_ELE_AFTER2025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AEEI!$C$64:$L$64</c:f>
              <c:numCache>
                <c:formatCode>0.0000</c:formatCode>
                <c:ptCount val="10"/>
                <c:pt idx="0">
                  <c:v>1</c:v>
                </c:pt>
                <c:pt idx="1">
                  <c:v>0.89674492333660416</c:v>
                </c:pt>
                <c:pt idx="2">
                  <c:v>0.81889150461300619</c:v>
                </c:pt>
                <c:pt idx="3">
                  <c:v>0.74779714819265453</c:v>
                </c:pt>
                <c:pt idx="4">
                  <c:v>0.6828750471765308</c:v>
                </c:pt>
                <c:pt idx="5">
                  <c:v>0.62358933994785959</c:v>
                </c:pt>
                <c:pt idx="6">
                  <c:v>0.56945068721493575</c:v>
                </c:pt>
                <c:pt idx="7">
                  <c:v>0.52001223304535049</c:v>
                </c:pt>
                <c:pt idx="8">
                  <c:v>0.47486591655432703</c:v>
                </c:pt>
                <c:pt idx="9">
                  <c:v>0.43363910380415094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6D-4A49-82EB-C258D43D3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006992"/>
        <c:axId val="287007552"/>
      </c:lineChart>
      <c:catAx>
        <c:axId val="2870069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87007552"/>
        <c:crosses val="autoZero"/>
        <c:auto val="1"/>
        <c:lblAlgn val="ctr"/>
        <c:lblOffset val="100"/>
        <c:noMultiLvlLbl val="0"/>
      </c:catAx>
      <c:valAx>
        <c:axId val="28700755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87006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04239128256482"/>
          <c:y val="0.11458916593759115"/>
          <c:w val="0.31429098333247391"/>
          <c:h val="0.5948957421988918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0546821222369309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AEEI!$B$66</c:f>
              <c:strCache>
                <c:ptCount val="1"/>
                <c:pt idx="0">
                  <c:v>AEEI_EXOGEN_GEN_YR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AEEI!$C$66:$L$66</c:f>
              <c:numCache>
                <c:formatCode>0.0000</c:formatCode>
                <c:ptCount val="10"/>
                <c:pt idx="0">
                  <c:v>1</c:v>
                </c:pt>
                <c:pt idx="1">
                  <c:v>0.94433672421240433</c:v>
                </c:pt>
                <c:pt idx="2">
                  <c:v>0.90032493558426496</c:v>
                </c:pt>
                <c:pt idx="3">
                  <c:v>0.85836436183380982</c:v>
                </c:pt>
                <c:pt idx="4">
                  <c:v>0.81835940397255014</c:v>
                </c:pt>
                <c:pt idx="5">
                  <c:v>0.78021891850161895</c:v>
                </c:pt>
                <c:pt idx="6">
                  <c:v>0.74385600975907429</c:v>
                </c:pt>
                <c:pt idx="7">
                  <c:v>0.7091878319450724</c:v>
                </c:pt>
                <c:pt idx="8">
                  <c:v>0.67613540037385833</c:v>
                </c:pt>
                <c:pt idx="9">
                  <c:v>0.64462341152255598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F-4BDD-9336-9519E1C3E036}"/>
            </c:ext>
          </c:extLst>
        </c:ser>
        <c:ser>
          <c:idx val="1"/>
          <c:order val="1"/>
          <c:tx>
            <c:strRef>
              <c:f>AEEI!$B$68</c:f>
              <c:strCache>
                <c:ptCount val="1"/>
                <c:pt idx="0">
                  <c:v>AEEI_EXOGEN_GEN_YR_AFTER2020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AEEI!$C$68:$L$68</c:f>
              <c:numCache>
                <c:formatCode>0.0000</c:formatCode>
                <c:ptCount val="10"/>
                <c:pt idx="0">
                  <c:v>1</c:v>
                </c:pt>
                <c:pt idx="1">
                  <c:v>0.95294982124365402</c:v>
                </c:pt>
                <c:pt idx="2">
                  <c:v>0.91543685666160513</c:v>
                </c:pt>
                <c:pt idx="3">
                  <c:v>0.87940059366484791</c:v>
                </c:pt>
                <c:pt idx="4">
                  <c:v>0.84478290174846793</c:v>
                </c:pt>
                <c:pt idx="5">
                  <c:v>0.81152793872066309</c:v>
                </c:pt>
                <c:pt idx="6">
                  <c:v>0.77958206062307112</c:v>
                </c:pt>
                <c:pt idx="7">
                  <c:v>0.74889373519709179</c:v>
                </c:pt>
                <c:pt idx="8">
                  <c:v>0.71941345875661389</c:v>
                </c:pt>
                <c:pt idx="9">
                  <c:v>0.6910936763330584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F-4BDD-9336-9519E1C3E036}"/>
            </c:ext>
          </c:extLst>
        </c:ser>
        <c:ser>
          <c:idx val="2"/>
          <c:order val="2"/>
          <c:tx>
            <c:strRef>
              <c:f>AEEI!$B$70</c:f>
              <c:strCache>
                <c:ptCount val="1"/>
                <c:pt idx="0">
                  <c:v>AEEI_EXOGEN_GEN_YR_AFTER2025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AEEI!$C$70:$L$70</c:f>
              <c:numCache>
                <c:formatCode>0.0000</c:formatCode>
                <c:ptCount val="10"/>
                <c:pt idx="0">
                  <c:v>1</c:v>
                </c:pt>
                <c:pt idx="1">
                  <c:v>0.96453569939339068</c:v>
                </c:pt>
                <c:pt idx="2">
                  <c:v>0.93594478410895088</c:v>
                </c:pt>
                <c:pt idx="3">
                  <c:v>0.90820136512487215</c:v>
                </c:pt>
                <c:pt idx="4">
                  <c:v>0.88128032082570495</c:v>
                </c:pt>
                <c:pt idx="5">
                  <c:v>0.85515727425478172</c:v>
                </c:pt>
                <c:pt idx="6">
                  <c:v>0.82980857104092753</c:v>
                </c:pt>
                <c:pt idx="7">
                  <c:v>0.80521125797946802</c:v>
                </c:pt>
                <c:pt idx="8">
                  <c:v>0.78134306224814698</c:v>
                </c:pt>
                <c:pt idx="9">
                  <c:v>0.75818237123912491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F-4BDD-9336-9519E1C3E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093744"/>
        <c:axId val="287094304"/>
      </c:lineChart>
      <c:catAx>
        <c:axId val="2870937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87094304"/>
        <c:crosses val="autoZero"/>
        <c:auto val="1"/>
        <c:lblAlgn val="ctr"/>
        <c:lblOffset val="100"/>
        <c:noMultiLvlLbl val="0"/>
      </c:catAx>
      <c:valAx>
        <c:axId val="28709430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87093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756785755379773"/>
          <c:y val="0.10532990667833188"/>
          <c:w val="0.36576551706124089"/>
          <c:h val="0.6041550014581510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5980244227072495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AEEI!$B$72</c:f>
              <c:strCache>
                <c:ptCount val="1"/>
                <c:pt idx="0">
                  <c:v>AEEI_EXOGEN_HH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AEEI!$C$72:$L$72</c:f>
              <c:numCache>
                <c:formatCode>0.0000</c:formatCode>
                <c:ptCount val="10"/>
                <c:pt idx="0">
                  <c:v>1</c:v>
                </c:pt>
                <c:pt idx="1">
                  <c:v>0.82017370608486562</c:v>
                </c:pt>
                <c:pt idx="2">
                  <c:v>0.6952815588144533</c:v>
                </c:pt>
                <c:pt idx="3">
                  <c:v>0.58940739314244195</c:v>
                </c:pt>
                <c:pt idx="4">
                  <c:v>0.49965524137204753</c:v>
                </c:pt>
                <c:pt idx="5">
                  <c:v>0.42357011998019667</c:v>
                </c:pt>
                <c:pt idx="6">
                  <c:v>0.35907087864699633</c:v>
                </c:pt>
                <c:pt idx="7">
                  <c:v>0.30439327471530325</c:v>
                </c:pt>
                <c:pt idx="8">
                  <c:v>0.25804171600057763</c:v>
                </c:pt>
                <c:pt idx="9">
                  <c:v>0.21874835197590914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4-4F9A-868F-238972F3076A}"/>
            </c:ext>
          </c:extLst>
        </c:ser>
        <c:ser>
          <c:idx val="1"/>
          <c:order val="1"/>
          <c:tx>
            <c:strRef>
              <c:f>AEEI!$B$74</c:f>
              <c:strCache>
                <c:ptCount val="1"/>
                <c:pt idx="0">
                  <c:v>AEEI_EXOGEN_HH_AFTER2020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AEEI!$C$74:$L$74</c:f>
              <c:numCache>
                <c:formatCode>0.0000</c:formatCode>
                <c:ptCount val="10"/>
                <c:pt idx="0">
                  <c:v>1</c:v>
                </c:pt>
                <c:pt idx="1">
                  <c:v>0.840730551469559</c:v>
                </c:pt>
                <c:pt idx="2">
                  <c:v>0.72756341757520193</c:v>
                </c:pt>
                <c:pt idx="3">
                  <c:v>0.62962922623476736</c:v>
                </c:pt>
                <c:pt idx="4">
                  <c:v>0.54487753638055336</c:v>
                </c:pt>
                <c:pt idx="5">
                  <c:v>0.47153390802326012</c:v>
                </c:pt>
                <c:pt idx="6">
                  <c:v>0.40806275093051114</c:v>
                </c:pt>
                <c:pt idx="7">
                  <c:v>0.35313517408542855</c:v>
                </c:pt>
                <c:pt idx="8">
                  <c:v>0.30560116279170457</c:v>
                </c:pt>
                <c:pt idx="9">
                  <c:v>0.26446550089923648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4-4F9A-868F-238972F3076A}"/>
            </c:ext>
          </c:extLst>
        </c:ser>
        <c:ser>
          <c:idx val="2"/>
          <c:order val="2"/>
          <c:tx>
            <c:strRef>
              <c:f>AEEI!$B$76</c:f>
              <c:strCache>
                <c:ptCount val="1"/>
                <c:pt idx="0">
                  <c:v>AEEI_EXOGEN_HH_AFTER2025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AEEI!$C$76:$L$76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4-4F9A-868F-238972F30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098224"/>
        <c:axId val="287190560"/>
      </c:lineChart>
      <c:catAx>
        <c:axId val="2870982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87190560"/>
        <c:crosses val="autoZero"/>
        <c:auto val="1"/>
        <c:lblAlgn val="ctr"/>
        <c:lblOffset val="100"/>
        <c:noMultiLvlLbl val="0"/>
      </c:catAx>
      <c:valAx>
        <c:axId val="28719056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87098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403378938439951"/>
          <c:y val="6.8292869641294843E-2"/>
          <c:w val="0.30929968243431244"/>
          <c:h val="0.6411920384951880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8623776993553"/>
          <c:y val="5.1400554097404488E-2"/>
          <c:w val="0.51122196153988209"/>
          <c:h val="0.78278032954214061"/>
        </c:manualLayout>
      </c:layout>
      <c:lineChart>
        <c:grouping val="standard"/>
        <c:varyColors val="0"/>
        <c:ser>
          <c:idx val="0"/>
          <c:order val="0"/>
          <c:tx>
            <c:strRef>
              <c:f>AEEI!$B$78</c:f>
              <c:strCache>
                <c:ptCount val="1"/>
                <c:pt idx="0">
                  <c:v>AEEI_EXOGEN_TRN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AEEI!$C$78:$L$78</c:f>
              <c:numCache>
                <c:formatCode>0.0000</c:formatCode>
                <c:ptCount val="10"/>
                <c:pt idx="0">
                  <c:v>1</c:v>
                </c:pt>
                <c:pt idx="1">
                  <c:v>0.83710243641489024</c:v>
                </c:pt>
                <c:pt idx="2">
                  <c:v>0.72181756185799884</c:v>
                </c:pt>
                <c:pt idx="3">
                  <c:v>0.622409599998338</c:v>
                </c:pt>
                <c:pt idx="4">
                  <c:v>0.53669199897674713</c:v>
                </c:pt>
                <c:pt idx="5">
                  <c:v>0.46277933657582698</c:v>
                </c:pt>
                <c:pt idx="6">
                  <c:v>0.39904584895971507</c:v>
                </c:pt>
                <c:pt idx="7">
                  <c:v>0.3440896707925688</c:v>
                </c:pt>
                <c:pt idx="8">
                  <c:v>0.29670200017063952</c:v>
                </c:pt>
                <c:pt idx="9">
                  <c:v>0.25584051012774367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4-4C79-BE6D-907F44AED5D6}"/>
            </c:ext>
          </c:extLst>
        </c:ser>
        <c:ser>
          <c:idx val="1"/>
          <c:order val="1"/>
          <c:tx>
            <c:strRef>
              <c:f>AEEI!$B$80</c:f>
              <c:strCache>
                <c:ptCount val="1"/>
                <c:pt idx="0">
                  <c:v>AEEI_EXOGEN_TRN_AFTER2020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AEEI!$C$80:$L$80</c:f>
              <c:numCache>
                <c:formatCode>0.0000</c:formatCode>
                <c:ptCount val="10"/>
                <c:pt idx="0">
                  <c:v>1</c:v>
                </c:pt>
                <c:pt idx="1">
                  <c:v>0.84593629727762731</c:v>
                </c:pt>
                <c:pt idx="2">
                  <c:v>0.73584392704553458</c:v>
                </c:pt>
                <c:pt idx="3">
                  <c:v>0.64007926685771521</c:v>
                </c:pt>
                <c:pt idx="4">
                  <c:v>0.55677767092009667</c:v>
                </c:pt>
                <c:pt idx="5">
                  <c:v>0.48431716333676889</c:v>
                </c:pt>
                <c:pt idx="6">
                  <c:v>0.42128685641245267</c:v>
                </c:pt>
                <c:pt idx="7">
                  <c:v>0.36645947907998117</c:v>
                </c:pt>
                <c:pt idx="8">
                  <c:v>0.31876748055034176</c:v>
                </c:pt>
                <c:pt idx="9">
                  <c:v>0.27728224389642592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4-4C79-BE6D-907F44AED5D6}"/>
            </c:ext>
          </c:extLst>
        </c:ser>
        <c:ser>
          <c:idx val="2"/>
          <c:order val="2"/>
          <c:tx>
            <c:strRef>
              <c:f>AEEI!$B$82</c:f>
              <c:strCache>
                <c:ptCount val="1"/>
                <c:pt idx="0">
                  <c:v>AEEI_EXOGEN_TRN_AFTER2025</c:v>
                </c:pt>
              </c:strCache>
            </c:strRef>
          </c:tx>
          <c:marker>
            <c:symbol val="none"/>
          </c:marker>
          <c:cat>
            <c:numRef>
              <c:f>AEEI!$C$43:$L$43</c:f>
              <c:numCache>
                <c:formatCode>0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AEEI!$C$82:$L$82</c:f>
              <c:numCache>
                <c:formatCode>0.0000</c:formatCode>
                <c:ptCount val="10"/>
                <c:pt idx="0">
                  <c:v>1</c:v>
                </c:pt>
                <c:pt idx="1">
                  <c:v>0.8564284004586451</c:v>
                </c:pt>
                <c:pt idx="2">
                  <c:v>0.75266249883237901</c:v>
                </c:pt>
                <c:pt idx="3">
                  <c:v>0.66146899944609672</c:v>
                </c:pt>
                <c:pt idx="4">
                  <c:v>0.58132461482668141</c:v>
                </c:pt>
                <c:pt idx="5">
                  <c:v>0.51089062085505665</c:v>
                </c:pt>
                <c:pt idx="6">
                  <c:v>0.44899049484681369</c:v>
                </c:pt>
                <c:pt idx="7">
                  <c:v>0.39459026303005873</c:v>
                </c:pt>
                <c:pt idx="8">
                  <c:v>0.34678122914662818</c:v>
                </c:pt>
                <c:pt idx="9">
                  <c:v>0.3047647956768903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4-4C79-BE6D-907F44AE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194480"/>
        <c:axId val="287195040"/>
      </c:lineChart>
      <c:catAx>
        <c:axId val="2871944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87195040"/>
        <c:crosses val="autoZero"/>
        <c:auto val="1"/>
        <c:lblAlgn val="ctr"/>
        <c:lblOffset val="100"/>
        <c:noMultiLvlLbl val="0"/>
      </c:catAx>
      <c:valAx>
        <c:axId val="28719504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87194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618963822272099"/>
          <c:y val="8.6811388159813374E-2"/>
          <c:w val="0.36714375413939326"/>
          <c:h val="0.571747594050743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83</xdr:row>
      <xdr:rowOff>0</xdr:rowOff>
    </xdr:from>
    <xdr:to>
      <xdr:col>17</xdr:col>
      <xdr:colOff>847725</xdr:colOff>
      <xdr:row>98</xdr:row>
      <xdr:rowOff>171449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7</xdr:col>
      <xdr:colOff>390525</xdr:colOff>
      <xdr:row>115</xdr:row>
      <xdr:rowOff>171449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100</xdr:row>
      <xdr:rowOff>0</xdr:rowOff>
    </xdr:from>
    <xdr:to>
      <xdr:col>17</xdr:col>
      <xdr:colOff>847725</xdr:colOff>
      <xdr:row>115</xdr:row>
      <xdr:rowOff>171449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390525</xdr:colOff>
      <xdr:row>98</xdr:row>
      <xdr:rowOff>171449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5</xdr:col>
      <xdr:colOff>23812</xdr:colOff>
      <xdr:row>131</xdr:row>
      <xdr:rowOff>76200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59532</xdr:colOff>
      <xdr:row>117</xdr:row>
      <xdr:rowOff>0</xdr:rowOff>
    </xdr:from>
    <xdr:to>
      <xdr:col>12</xdr:col>
      <xdr:colOff>500063</xdr:colOff>
      <xdr:row>131</xdr:row>
      <xdr:rowOff>76200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511969</xdr:colOff>
      <xdr:row>117</xdr:row>
      <xdr:rowOff>0</xdr:rowOff>
    </xdr:from>
    <xdr:to>
      <xdr:col>17</xdr:col>
      <xdr:colOff>2119313</xdr:colOff>
      <xdr:row>131</xdr:row>
      <xdr:rowOff>76200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35719</xdr:colOff>
      <xdr:row>117</xdr:row>
      <xdr:rowOff>0</xdr:rowOff>
    </xdr:from>
    <xdr:to>
      <xdr:col>21</xdr:col>
      <xdr:colOff>1559718</xdr:colOff>
      <xdr:row>131</xdr:row>
      <xdr:rowOff>76200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1750220</xdr:colOff>
      <xdr:row>117</xdr:row>
      <xdr:rowOff>0</xdr:rowOff>
    </xdr:from>
    <xdr:to>
      <xdr:col>22</xdr:col>
      <xdr:colOff>1202532</xdr:colOff>
      <xdr:row>131</xdr:row>
      <xdr:rowOff>76200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OriginalEXCELDateien/AEEI_2009_205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OriginalEXCELDateien/aeei_205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/Desktop/REEEM/coupling%20newage%20times/baseline%20scenario/calibration/calibration_manag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EI_ELE_C"/>
      <sheetName val="AEEI_STROM"/>
      <sheetName val="AEEI_DEU"/>
      <sheetName val="AEEI_NEU"/>
      <sheetName val="AEEI"/>
      <sheetName val="AEEI_EMERGE"/>
      <sheetName val="Tabelle3"/>
    </sheetNames>
    <sheetDataSet>
      <sheetData sheetId="0" refreshError="1">
        <row r="3">
          <cell r="C3">
            <v>0.99700374750093756</v>
          </cell>
          <cell r="D3">
            <v>0.994513729395611</v>
          </cell>
          <cell r="E3">
            <v>0.99202993011361429</v>
          </cell>
          <cell r="F3">
            <v>0.98955233412342847</v>
          </cell>
          <cell r="G3">
            <v>0.98708092593232422</v>
          </cell>
          <cell r="H3">
            <v>0.98461569008626582</v>
          </cell>
          <cell r="I3">
            <v>0.97380410372114601</v>
          </cell>
          <cell r="J3">
            <v>0.96311123413142108</v>
          </cell>
          <cell r="K3">
            <v>0.9525357777458775</v>
          </cell>
        </row>
      </sheetData>
      <sheetData sheetId="1" refreshError="1"/>
      <sheetData sheetId="2" refreshError="1">
        <row r="3">
          <cell r="C3">
            <v>0.97623872383386012</v>
          </cell>
          <cell r="D3">
            <v>0.95686952400879888</v>
          </cell>
          <cell r="E3">
            <v>0.93788462147978224</v>
          </cell>
          <cell r="F3">
            <v>0.91927639154299767</v>
          </cell>
          <cell r="G3">
            <v>0.90103736077362651</v>
          </cell>
          <cell r="H3">
            <v>0.90103736077362651</v>
          </cell>
          <cell r="I3">
            <v>0.9</v>
          </cell>
          <cell r="J3">
            <v>1</v>
          </cell>
          <cell r="K3">
            <v>1</v>
          </cell>
        </row>
      </sheetData>
      <sheetData sheetId="3" refreshError="1">
        <row r="3">
          <cell r="C3">
            <v>0.93578859865046549</v>
          </cell>
          <cell r="D3">
            <v>0.88544014293650375</v>
          </cell>
          <cell r="E3">
            <v>0.83780059711569133</v>
          </cell>
          <cell r="F3">
            <v>0.7927242130671549</v>
          </cell>
          <cell r="G3">
            <v>0.75007308439070342</v>
          </cell>
          <cell r="H3">
            <v>0.70971672449687451</v>
          </cell>
          <cell r="I3">
            <v>0.6715316673970968</v>
          </cell>
          <cell r="J3">
            <v>0.63540108997263878</v>
          </cell>
          <cell r="K3">
            <v>0.60121445456670775</v>
          </cell>
        </row>
      </sheetData>
      <sheetData sheetId="4" refreshError="1">
        <row r="3">
          <cell r="C3">
            <v>0.96745043619576843</v>
          </cell>
          <cell r="D3">
            <v>0.94113659778319003</v>
          </cell>
          <cell r="E3">
            <v>0.91553847365022478</v>
          </cell>
          <cell r="F3">
            <v>0.89063659697025432</v>
          </cell>
          <cell r="G3">
            <v>0.86641203039797621</v>
          </cell>
          <cell r="H3">
            <v>0.83946143083464253</v>
          </cell>
          <cell r="I3">
            <v>0.8</v>
          </cell>
          <cell r="J3">
            <v>0.75</v>
          </cell>
          <cell r="K3">
            <v>0.65</v>
          </cell>
        </row>
      </sheetData>
      <sheetData sheetId="5" refreshError="1">
        <row r="3">
          <cell r="C3">
            <v>0.91888569302058554</v>
          </cell>
          <cell r="D3">
            <v>0.85633967224941354</v>
          </cell>
          <cell r="E3">
            <v>0.79805098701412125</v>
          </cell>
          <cell r="F3">
            <v>0.74372985219901921</v>
          </cell>
          <cell r="G3">
            <v>0.69310620756388774</v>
          </cell>
          <cell r="H3">
            <v>0.64592837512597623</v>
          </cell>
          <cell r="I3">
            <v>0.60196180793031784</v>
          </cell>
          <cell r="J3">
            <v>0.56098792398780395</v>
          </cell>
          <cell r="K3">
            <v>0.5228030195838872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EI_01"/>
      <sheetName val="AEEI_Various"/>
      <sheetName val="AEEI"/>
      <sheetName val="AEEI_TRN"/>
      <sheetName val="AEEI_HH"/>
      <sheetName val="AEEI_STROM"/>
      <sheetName val="AEEI_ELE_PROD"/>
    </sheetNames>
    <sheetDataSet>
      <sheetData sheetId="0" refreshError="1"/>
      <sheetData sheetId="1" refreshError="1"/>
      <sheetData sheetId="2" refreshError="1">
        <row r="22">
          <cell r="C22">
            <v>0.79259336463992824</v>
          </cell>
          <cell r="D22">
            <v>0.65301896223621858</v>
          </cell>
          <cell r="E22">
            <v>0.53802338508573677</v>
          </cell>
          <cell r="F22">
            <v>0.44327834203749267</v>
          </cell>
          <cell r="G22">
            <v>0.36521774697245868</v>
          </cell>
          <cell r="H22">
            <v>0.30090349573712588</v>
          </cell>
          <cell r="I22">
            <v>0.24791487954075359</v>
          </cell>
          <cell r="J22">
            <v>0.20425747247350146</v>
          </cell>
          <cell r="K22">
            <v>0.16828806378442832</v>
          </cell>
        </row>
        <row r="46">
          <cell r="C46">
            <v>0.82272016838714968</v>
          </cell>
          <cell r="D46">
            <v>0.69924429284192158</v>
          </cell>
          <cell r="E46">
            <v>0.59429998176720988</v>
          </cell>
          <cell r="F46">
            <v>0.50510597218181708</v>
          </cell>
          <cell r="G46">
            <v>0.42929841992435896</v>
          </cell>
          <cell r="H46">
            <v>0.36486825240548115</v>
          </cell>
          <cell r="I46">
            <v>0.31010792361380424</v>
          </cell>
          <cell r="J46">
            <v>0.26356616026212643</v>
          </cell>
          <cell r="K46">
            <v>0.22400949974381315</v>
          </cell>
        </row>
        <row r="70">
          <cell r="C70">
            <v>0.83891485948837541</v>
          </cell>
          <cell r="D70">
            <v>0.72468531274303727</v>
          </cell>
          <cell r="E70">
            <v>0.62600965588540858</v>
          </cell>
          <cell r="F70">
            <v>0.54077001751065634</v>
          </cell>
          <cell r="G70">
            <v>0.46713690290426679</v>
          </cell>
          <cell r="H70">
            <v>0.40352992767519696</v>
          </cell>
          <cell r="I70">
            <v>0.34858389803325152</v>
          </cell>
          <cell r="J70">
            <v>0.3011195096931219</v>
          </cell>
          <cell r="K70">
            <v>0.26011803651692722</v>
          </cell>
        </row>
      </sheetData>
      <sheetData sheetId="3" refreshError="1">
        <row r="22">
          <cell r="C22">
            <v>0.83710243641489024</v>
          </cell>
          <cell r="D22">
            <v>0.72181756185799884</v>
          </cell>
          <cell r="E22">
            <v>0.622409599998338</v>
          </cell>
          <cell r="F22">
            <v>0.53669199897674713</v>
          </cell>
          <cell r="G22">
            <v>0.46277933657582698</v>
          </cell>
          <cell r="H22">
            <v>0.39904584895971507</v>
          </cell>
          <cell r="I22">
            <v>0.3440896707925688</v>
          </cell>
          <cell r="J22">
            <v>0.29670200017063952</v>
          </cell>
          <cell r="K22">
            <v>0.25584051012774367</v>
          </cell>
        </row>
        <row r="46">
          <cell r="C46">
            <v>0.84593629727762731</v>
          </cell>
          <cell r="D46">
            <v>0.73584392704553458</v>
          </cell>
          <cell r="E46">
            <v>0.64007926685771521</v>
          </cell>
          <cell r="F46">
            <v>0.55677767092009667</v>
          </cell>
          <cell r="G46">
            <v>0.48431716333676889</v>
          </cell>
          <cell r="H46">
            <v>0.42128685641245267</v>
          </cell>
          <cell r="I46">
            <v>0.36645947907998117</v>
          </cell>
          <cell r="J46">
            <v>0.31876748055034176</v>
          </cell>
          <cell r="K46">
            <v>0.27728224389642592</v>
          </cell>
        </row>
        <row r="70">
          <cell r="C70">
            <v>0.8564284004586451</v>
          </cell>
          <cell r="D70">
            <v>0.75266249883237901</v>
          </cell>
          <cell r="E70">
            <v>0.66146899944609672</v>
          </cell>
          <cell r="F70">
            <v>0.58132461482668141</v>
          </cell>
          <cell r="G70">
            <v>0.51089062085505665</v>
          </cell>
          <cell r="H70">
            <v>0.44899049484681369</v>
          </cell>
          <cell r="I70">
            <v>0.39459026303005873</v>
          </cell>
          <cell r="J70">
            <v>0.34678122914662818</v>
          </cell>
          <cell r="K70">
            <v>0.3047647956768903</v>
          </cell>
        </row>
      </sheetData>
      <sheetData sheetId="4" refreshError="1">
        <row r="22">
          <cell r="C22">
            <v>0.82017370608486562</v>
          </cell>
          <cell r="D22">
            <v>0.6952815588144533</v>
          </cell>
          <cell r="E22">
            <v>0.58940739314244195</v>
          </cell>
          <cell r="F22">
            <v>0.49965524137204753</v>
          </cell>
          <cell r="G22">
            <v>0.42357011998019667</v>
          </cell>
          <cell r="H22">
            <v>0.35907087864699633</v>
          </cell>
          <cell r="I22">
            <v>0.30439327471530325</v>
          </cell>
          <cell r="J22">
            <v>0.25804171600057763</v>
          </cell>
          <cell r="K22">
            <v>0.21874835197590914</v>
          </cell>
        </row>
        <row r="46">
          <cell r="C46">
            <v>0.840730551469559</v>
          </cell>
          <cell r="D46">
            <v>0.72756341757520193</v>
          </cell>
          <cell r="E46">
            <v>0.62962922623476736</v>
          </cell>
          <cell r="F46">
            <v>0.54487753638055336</v>
          </cell>
          <cell r="G46">
            <v>0.47153390802326012</v>
          </cell>
          <cell r="H46">
            <v>0.40806275093051114</v>
          </cell>
          <cell r="I46">
            <v>0.35313517408542855</v>
          </cell>
          <cell r="J46">
            <v>0.30560116279170457</v>
          </cell>
          <cell r="K46">
            <v>0.26446550089923648</v>
          </cell>
        </row>
        <row r="70">
          <cell r="C70">
            <v>0.84593629727762731</v>
          </cell>
          <cell r="D70">
            <v>0.73584392704553458</v>
          </cell>
          <cell r="E70">
            <v>0.64007926685771521</v>
          </cell>
          <cell r="F70">
            <v>0.55677767092009667</v>
          </cell>
          <cell r="G70">
            <v>0.48431716333676889</v>
          </cell>
          <cell r="H70">
            <v>0.42128685641245267</v>
          </cell>
          <cell r="I70">
            <v>0.36645947907998117</v>
          </cell>
          <cell r="J70">
            <v>0.31876748055034176</v>
          </cell>
          <cell r="K70">
            <v>0.27728224389642592</v>
          </cell>
        </row>
      </sheetData>
      <sheetData sheetId="5" refreshError="1">
        <row r="22">
          <cell r="C22">
            <v>0.88043267279616</v>
          </cell>
          <cell r="D22">
            <v>0.79178926591112386</v>
          </cell>
          <cell r="E22">
            <v>0.71207062275530153</v>
          </cell>
          <cell r="F22">
            <v>0.64037818346483788</v>
          </cell>
          <cell r="G22">
            <v>0.57590385665811727</v>
          </cell>
          <cell r="H22">
            <v>0.56945068721493575</v>
          </cell>
          <cell r="I22">
            <v>0.52001223304535049</v>
          </cell>
          <cell r="J22">
            <v>0.47486591655432703</v>
          </cell>
          <cell r="K22">
            <v>0.43363910380415094</v>
          </cell>
        </row>
        <row r="46">
          <cell r="C46">
            <v>0.89674492333660416</v>
          </cell>
          <cell r="D46">
            <v>0.81889150461300619</v>
          </cell>
          <cell r="E46">
            <v>0.74779714819265453</v>
          </cell>
          <cell r="F46">
            <v>0.6828750471765308</v>
          </cell>
          <cell r="G46">
            <v>0.62358933994785959</v>
          </cell>
          <cell r="H46">
            <v>0.56945068721493575</v>
          </cell>
          <cell r="I46">
            <v>0.52001223304535049</v>
          </cell>
          <cell r="J46">
            <v>0.47486591655432703</v>
          </cell>
          <cell r="K46">
            <v>0.43363910380415094</v>
          </cell>
        </row>
        <row r="70">
          <cell r="C70">
            <v>0.89674492333660416</v>
          </cell>
          <cell r="D70">
            <v>0.81889150461300619</v>
          </cell>
          <cell r="E70">
            <v>0.74779714819265453</v>
          </cell>
          <cell r="F70">
            <v>0.6828750471765308</v>
          </cell>
          <cell r="G70">
            <v>0.62358933994785959</v>
          </cell>
          <cell r="H70">
            <v>0.56945068721493575</v>
          </cell>
          <cell r="I70">
            <v>0.52001223304535049</v>
          </cell>
          <cell r="J70">
            <v>0.47486591655432703</v>
          </cell>
          <cell r="K70">
            <v>0.43363910380415094</v>
          </cell>
        </row>
      </sheetData>
      <sheetData sheetId="6" refreshError="1">
        <row r="22">
          <cell r="C22">
            <v>0.94433672421240433</v>
          </cell>
          <cell r="D22">
            <v>0.90032493558426496</v>
          </cell>
          <cell r="E22">
            <v>0.85836436183380982</v>
          </cell>
          <cell r="F22">
            <v>0.81835940397255014</v>
          </cell>
          <cell r="G22">
            <v>0.78021891850161895</v>
          </cell>
          <cell r="H22">
            <v>0.74385600975907429</v>
          </cell>
          <cell r="I22">
            <v>0.7091878319450724</v>
          </cell>
          <cell r="J22">
            <v>0.67613540037385833</v>
          </cell>
          <cell r="K22">
            <v>0.64462341152255598</v>
          </cell>
        </row>
        <row r="46">
          <cell r="C46">
            <v>0.95294982124365402</v>
          </cell>
          <cell r="D46">
            <v>0.91543685666160513</v>
          </cell>
          <cell r="E46">
            <v>0.87940059366484791</v>
          </cell>
          <cell r="F46">
            <v>0.84478290174846793</v>
          </cell>
          <cell r="G46">
            <v>0.81152793872066309</v>
          </cell>
          <cell r="H46">
            <v>0.77958206062307112</v>
          </cell>
          <cell r="I46">
            <v>0.74889373519709179</v>
          </cell>
          <cell r="J46">
            <v>0.71941345875661389</v>
          </cell>
          <cell r="K46">
            <v>0.6910936763330584</v>
          </cell>
        </row>
        <row r="70">
          <cell r="C70">
            <v>0.96453569939339068</v>
          </cell>
          <cell r="D70">
            <v>0.93594478410895088</v>
          </cell>
          <cell r="E70">
            <v>0.90820136512487215</v>
          </cell>
          <cell r="F70">
            <v>0.88128032082570495</v>
          </cell>
          <cell r="G70">
            <v>0.85515727425478172</v>
          </cell>
          <cell r="H70">
            <v>0.82980857104092753</v>
          </cell>
          <cell r="I70">
            <v>0.80521125797946802</v>
          </cell>
          <cell r="J70">
            <v>0.78134306224814698</v>
          </cell>
          <cell r="K70">
            <v>0.75818237123912491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"/>
      <sheetName val="CO2_world"/>
      <sheetName val="CO2_ETS"/>
      <sheetName val="CO2_non-ETS"/>
      <sheetName val="CO2_sec_dis_EU_2011_2015"/>
      <sheetName val="CO2_sec_dis_EU"/>
      <sheetName val="Electricity_prod_EU"/>
      <sheetName val="electricity_consumption_EU"/>
      <sheetName val="Tabelle7"/>
    </sheetNames>
    <sheetDataSet>
      <sheetData sheetId="0"/>
      <sheetData sheetId="1"/>
      <sheetData sheetId="2"/>
      <sheetData sheetId="3"/>
      <sheetData sheetId="4"/>
      <sheetData sheetId="5">
        <row r="2">
          <cell r="AM2" t="str">
            <v>DEU</v>
          </cell>
          <cell r="AO2" t="str">
            <v>ETS</v>
          </cell>
          <cell r="AQ2">
            <v>0</v>
          </cell>
        </row>
        <row r="3">
          <cell r="AM3" t="str">
            <v>DEU</v>
          </cell>
          <cell r="AO3" t="str">
            <v>nonETS</v>
          </cell>
          <cell r="AQ3">
            <v>0</v>
          </cell>
        </row>
        <row r="4">
          <cell r="AM4" t="str">
            <v>DEU</v>
          </cell>
          <cell r="AO4" t="str">
            <v>IRS</v>
          </cell>
          <cell r="AQ4">
            <v>2.3509311489103513E-2</v>
          </cell>
        </row>
        <row r="5">
          <cell r="AM5" t="str">
            <v>DEU</v>
          </cell>
          <cell r="AO5" t="str">
            <v>NFM</v>
          </cell>
          <cell r="AQ5">
            <v>-5.1284880293686767E-2</v>
          </cell>
        </row>
        <row r="6">
          <cell r="AM6" t="str">
            <v>DEU</v>
          </cell>
          <cell r="AO6" t="str">
            <v>NMM</v>
          </cell>
          <cell r="AQ6">
            <v>-1.0260054813474917E-2</v>
          </cell>
        </row>
        <row r="7">
          <cell r="AM7" t="str">
            <v>DEU</v>
          </cell>
          <cell r="AO7" t="str">
            <v>CHM</v>
          </cell>
          <cell r="AQ7">
            <v>-4.3442527189107218E-2</v>
          </cell>
        </row>
        <row r="8">
          <cell r="AM8" t="str">
            <v>DEU</v>
          </cell>
          <cell r="AO8" t="str">
            <v>PPP</v>
          </cell>
          <cell r="AQ8">
            <v>-0.10252846725988016</v>
          </cell>
        </row>
        <row r="9">
          <cell r="AM9" t="str">
            <v>DEU</v>
          </cell>
          <cell r="AO9" t="str">
            <v>FOT</v>
          </cell>
          <cell r="AQ9">
            <v>0.13322889389844469</v>
          </cell>
        </row>
        <row r="10">
          <cell r="AM10" t="str">
            <v>DEU</v>
          </cell>
          <cell r="AO10" t="str">
            <v>c</v>
          </cell>
          <cell r="AQ10">
            <v>1.6266547855027014E-2</v>
          </cell>
        </row>
        <row r="11">
          <cell r="AM11" t="str">
            <v>DEU</v>
          </cell>
          <cell r="AO11" t="str">
            <v>SER</v>
          </cell>
          <cell r="AQ11">
            <v>6.5206881724533594E-2</v>
          </cell>
        </row>
        <row r="12">
          <cell r="AM12" t="str">
            <v>DEU</v>
          </cell>
          <cell r="AO12" t="str">
            <v>TRN</v>
          </cell>
          <cell r="AQ12">
            <v>5.9186339586434489E-2</v>
          </cell>
        </row>
        <row r="13">
          <cell r="AM13" t="str">
            <v>DEU</v>
          </cell>
          <cell r="AO13" t="str">
            <v>AGR</v>
          </cell>
          <cell r="AQ13" t="e">
            <v>#DIV/0!</v>
          </cell>
        </row>
        <row r="14">
          <cell r="AM14" t="str">
            <v>FRA</v>
          </cell>
          <cell r="AO14" t="str">
            <v>ETS</v>
          </cell>
          <cell r="AQ14">
            <v>0</v>
          </cell>
        </row>
        <row r="15">
          <cell r="AM15" t="str">
            <v>FRA</v>
          </cell>
          <cell r="AO15" t="str">
            <v>nonETS</v>
          </cell>
          <cell r="AQ15">
            <v>0</v>
          </cell>
        </row>
        <row r="16">
          <cell r="AM16" t="str">
            <v>FRA</v>
          </cell>
          <cell r="AO16" t="str">
            <v>IRS</v>
          </cell>
          <cell r="AQ16">
            <v>-2.7539854955251686E-2</v>
          </cell>
        </row>
        <row r="17">
          <cell r="AM17" t="str">
            <v>FRA</v>
          </cell>
          <cell r="AO17" t="str">
            <v>NFM</v>
          </cell>
          <cell r="AQ17">
            <v>-6.3175979362652734E-2</v>
          </cell>
        </row>
        <row r="18">
          <cell r="AM18" t="str">
            <v>FRA</v>
          </cell>
          <cell r="AO18" t="str">
            <v>NMM</v>
          </cell>
          <cell r="AQ18">
            <v>-9.0730944854757523E-2</v>
          </cell>
        </row>
        <row r="19">
          <cell r="AM19" t="str">
            <v>FRA</v>
          </cell>
          <cell r="AO19" t="str">
            <v>CHM</v>
          </cell>
          <cell r="AQ19">
            <v>-1.2000839166172006E-2</v>
          </cell>
        </row>
        <row r="20">
          <cell r="AM20" t="str">
            <v>FRA</v>
          </cell>
          <cell r="AO20" t="str">
            <v>PPP</v>
          </cell>
          <cell r="AQ20">
            <v>-4.3212846469124329E-2</v>
          </cell>
        </row>
        <row r="21">
          <cell r="AM21" t="str">
            <v>FRA</v>
          </cell>
          <cell r="AO21" t="str">
            <v>FOT</v>
          </cell>
          <cell r="AQ21">
            <v>-1.3658571916208173E-2</v>
          </cell>
        </row>
        <row r="22">
          <cell r="AM22" t="str">
            <v>FRA</v>
          </cell>
          <cell r="AO22" t="str">
            <v>c</v>
          </cell>
          <cell r="AQ22">
            <v>-4.0686390201558564E-2</v>
          </cell>
        </row>
        <row r="23">
          <cell r="AM23" t="str">
            <v>FRA</v>
          </cell>
          <cell r="AO23" t="str">
            <v>SER</v>
          </cell>
          <cell r="AQ23">
            <v>-4.2422654759744938E-2</v>
          </cell>
        </row>
        <row r="24">
          <cell r="AM24" t="str">
            <v>FRA</v>
          </cell>
          <cell r="AO24" t="str">
            <v>TRN</v>
          </cell>
          <cell r="AQ24">
            <v>-4.6591819103765086E-2</v>
          </cell>
        </row>
        <row r="25">
          <cell r="AM25" t="str">
            <v>FRA</v>
          </cell>
          <cell r="AO25" t="str">
            <v>AGR</v>
          </cell>
          <cell r="AQ25" t="e">
            <v>#DIV/0!</v>
          </cell>
        </row>
        <row r="26">
          <cell r="AM26" t="str">
            <v>ITA</v>
          </cell>
          <cell r="AO26" t="str">
            <v>ETS</v>
          </cell>
          <cell r="AQ26">
            <v>0</v>
          </cell>
        </row>
        <row r="27">
          <cell r="AM27" t="str">
            <v>ITA</v>
          </cell>
          <cell r="AO27" t="str">
            <v>nonETS</v>
          </cell>
          <cell r="AQ27">
            <v>0</v>
          </cell>
        </row>
        <row r="28">
          <cell r="AM28" t="str">
            <v>ITA</v>
          </cell>
          <cell r="AO28" t="str">
            <v>IRS</v>
          </cell>
          <cell r="AQ28">
            <v>-4.5423017945253275E-2</v>
          </cell>
        </row>
        <row r="29">
          <cell r="AM29" t="str">
            <v>ITA</v>
          </cell>
          <cell r="AO29" t="str">
            <v>NFM</v>
          </cell>
          <cell r="AQ29">
            <v>0.15472450827127071</v>
          </cell>
        </row>
        <row r="30">
          <cell r="AM30" t="str">
            <v>ITA</v>
          </cell>
          <cell r="AO30" t="str">
            <v>NMM</v>
          </cell>
          <cell r="AQ30">
            <v>4.2415729195974479E-2</v>
          </cell>
        </row>
        <row r="31">
          <cell r="AM31" t="str">
            <v>ITA</v>
          </cell>
          <cell r="AO31" t="str">
            <v>CHM</v>
          </cell>
          <cell r="AQ31">
            <v>-9.2747534238121154E-2</v>
          </cell>
        </row>
        <row r="32">
          <cell r="AM32" t="str">
            <v>ITA</v>
          </cell>
          <cell r="AO32" t="str">
            <v>PPP</v>
          </cell>
          <cell r="AQ32">
            <v>8.8368886063893551E-2</v>
          </cell>
        </row>
        <row r="33">
          <cell r="AM33" t="str">
            <v>ITA</v>
          </cell>
          <cell r="AO33" t="str">
            <v>FOT</v>
          </cell>
          <cell r="AQ33">
            <v>0.18856862645664049</v>
          </cell>
        </row>
        <row r="34">
          <cell r="AM34" t="str">
            <v>ITA</v>
          </cell>
          <cell r="AO34" t="str">
            <v>c</v>
          </cell>
          <cell r="AQ34">
            <v>-4.2153979142512836E-2</v>
          </cell>
        </row>
        <row r="35">
          <cell r="AM35" t="str">
            <v>ITA</v>
          </cell>
          <cell r="AO35" t="str">
            <v>SER</v>
          </cell>
          <cell r="AQ35">
            <v>0.12140262601055968</v>
          </cell>
        </row>
        <row r="36">
          <cell r="AM36" t="str">
            <v>ITA</v>
          </cell>
          <cell r="AO36" t="str">
            <v>TRN</v>
          </cell>
          <cell r="AQ36">
            <v>-2.2733463239467011E-2</v>
          </cell>
        </row>
        <row r="37">
          <cell r="AM37" t="str">
            <v>ITA</v>
          </cell>
          <cell r="AO37" t="str">
            <v>AGR</v>
          </cell>
          <cell r="AQ37" t="e">
            <v>#DIV/0!</v>
          </cell>
        </row>
        <row r="38">
          <cell r="AM38" t="str">
            <v>POL</v>
          </cell>
          <cell r="AO38" t="str">
            <v>ETS</v>
          </cell>
          <cell r="AQ38">
            <v>0</v>
          </cell>
        </row>
        <row r="39">
          <cell r="AM39" t="str">
            <v>POL</v>
          </cell>
          <cell r="AO39" t="str">
            <v>nonETS</v>
          </cell>
          <cell r="AQ39">
            <v>0</v>
          </cell>
        </row>
        <row r="40">
          <cell r="AM40" t="str">
            <v>POL</v>
          </cell>
          <cell r="AO40" t="str">
            <v>IRS</v>
          </cell>
          <cell r="AQ40">
            <v>-9.0805004262256739E-2</v>
          </cell>
        </row>
        <row r="41">
          <cell r="AM41" t="str">
            <v>POL</v>
          </cell>
          <cell r="AO41" t="str">
            <v>NFM</v>
          </cell>
          <cell r="AQ41">
            <v>-7.9757520918466704E-2</v>
          </cell>
        </row>
        <row r="42">
          <cell r="AM42" t="str">
            <v>POL</v>
          </cell>
          <cell r="AO42" t="str">
            <v>NMM</v>
          </cell>
          <cell r="AQ42">
            <v>-6.9982936342740725E-3</v>
          </cell>
        </row>
        <row r="43">
          <cell r="AM43" t="str">
            <v>POL</v>
          </cell>
          <cell r="AO43" t="str">
            <v>CHM</v>
          </cell>
          <cell r="AQ43">
            <v>-9.89343598517958E-2</v>
          </cell>
        </row>
        <row r="44">
          <cell r="AM44" t="str">
            <v>POL</v>
          </cell>
          <cell r="AO44" t="str">
            <v>PPP</v>
          </cell>
          <cell r="AQ44">
            <v>-4.5327444875093104E-2</v>
          </cell>
        </row>
        <row r="45">
          <cell r="AM45" t="str">
            <v>POL</v>
          </cell>
          <cell r="AO45" t="str">
            <v>FOT</v>
          </cell>
          <cell r="AQ45">
            <v>-7.129493640027329E-2</v>
          </cell>
        </row>
        <row r="46">
          <cell r="AM46" t="str">
            <v>POL</v>
          </cell>
          <cell r="AO46" t="str">
            <v>c</v>
          </cell>
          <cell r="AQ46">
            <v>5.3720102242004075E-2</v>
          </cell>
        </row>
        <row r="47">
          <cell r="AM47" t="str">
            <v>POL</v>
          </cell>
          <cell r="AO47" t="str">
            <v>SER</v>
          </cell>
          <cell r="AQ47">
            <v>-0.10596029437891914</v>
          </cell>
        </row>
        <row r="48">
          <cell r="AM48" t="str">
            <v>POL</v>
          </cell>
          <cell r="AO48" t="str">
            <v>TRN</v>
          </cell>
          <cell r="AQ48">
            <v>-1.3207559827108195E-2</v>
          </cell>
        </row>
        <row r="49">
          <cell r="AM49" t="str">
            <v>POL</v>
          </cell>
          <cell r="AO49" t="str">
            <v>AGR</v>
          </cell>
          <cell r="AQ49" t="e">
            <v>#DIV/0!</v>
          </cell>
        </row>
        <row r="50">
          <cell r="AM50" t="str">
            <v>UKI</v>
          </cell>
          <cell r="AO50" t="str">
            <v>ETS</v>
          </cell>
          <cell r="AQ50">
            <v>0</v>
          </cell>
        </row>
        <row r="51">
          <cell r="AM51" t="str">
            <v>UKI</v>
          </cell>
          <cell r="AO51" t="str">
            <v>nonETS</v>
          </cell>
          <cell r="AQ51">
            <v>0</v>
          </cell>
        </row>
        <row r="52">
          <cell r="AM52" t="str">
            <v>UKI</v>
          </cell>
          <cell r="AO52" t="str">
            <v>IRS</v>
          </cell>
          <cell r="AQ52">
            <v>-7.7144295383485884E-2</v>
          </cell>
        </row>
        <row r="53">
          <cell r="AM53" t="str">
            <v>UKI</v>
          </cell>
          <cell r="AO53" t="str">
            <v>NFM</v>
          </cell>
          <cell r="AQ53">
            <v>-0.15562490936212967</v>
          </cell>
        </row>
        <row r="54">
          <cell r="AM54" t="str">
            <v>UKI</v>
          </cell>
          <cell r="AO54" t="str">
            <v>NMM</v>
          </cell>
          <cell r="AQ54">
            <v>-8.5836623879728638E-2</v>
          </cell>
        </row>
        <row r="55">
          <cell r="AM55" t="str">
            <v>UKI</v>
          </cell>
          <cell r="AO55" t="str">
            <v>CHM</v>
          </cell>
          <cell r="AQ55">
            <v>-4.1205786392467712E-2</v>
          </cell>
        </row>
        <row r="56">
          <cell r="AM56" t="str">
            <v>UKI</v>
          </cell>
          <cell r="AO56" t="str">
            <v>PPP</v>
          </cell>
          <cell r="AQ56">
            <v>1.8763435753031566E-2</v>
          </cell>
        </row>
        <row r="57">
          <cell r="AM57" t="str">
            <v>UKI</v>
          </cell>
          <cell r="AO57" t="str">
            <v>FOT</v>
          </cell>
          <cell r="AQ57">
            <v>-2.5356948326851671E-2</v>
          </cell>
        </row>
        <row r="58">
          <cell r="AM58" t="str">
            <v>UKI</v>
          </cell>
          <cell r="AO58" t="str">
            <v>c</v>
          </cell>
          <cell r="AQ58">
            <v>4.3093350444513012E-2</v>
          </cell>
        </row>
        <row r="59">
          <cell r="AM59" t="str">
            <v>UKI</v>
          </cell>
          <cell r="AO59" t="str">
            <v>SER</v>
          </cell>
          <cell r="AQ59">
            <v>-6.8895284150226166E-2</v>
          </cell>
        </row>
        <row r="60">
          <cell r="AM60" t="str">
            <v>UKI</v>
          </cell>
          <cell r="AO60" t="str">
            <v>TRN</v>
          </cell>
          <cell r="AQ60">
            <v>-8.7978800642686261E-3</v>
          </cell>
        </row>
        <row r="61">
          <cell r="AM61" t="str">
            <v>UKI</v>
          </cell>
          <cell r="AO61" t="str">
            <v>AGR</v>
          </cell>
          <cell r="AQ61" t="e">
            <v>#DIV/0!</v>
          </cell>
        </row>
        <row r="62">
          <cell r="AM62" t="str">
            <v>ESP</v>
          </cell>
          <cell r="AO62" t="str">
            <v>ETS</v>
          </cell>
          <cell r="AQ62">
            <v>0</v>
          </cell>
        </row>
        <row r="63">
          <cell r="AM63" t="str">
            <v>ESP</v>
          </cell>
          <cell r="AO63" t="str">
            <v>nonETS</v>
          </cell>
          <cell r="AQ63">
            <v>0</v>
          </cell>
        </row>
        <row r="64">
          <cell r="AM64" t="str">
            <v>ESP</v>
          </cell>
          <cell r="AO64" t="str">
            <v>IRS</v>
          </cell>
          <cell r="AQ64">
            <v>1.4182499968123596E-2</v>
          </cell>
        </row>
        <row r="65">
          <cell r="AM65" t="str">
            <v>ESP</v>
          </cell>
          <cell r="AO65" t="str">
            <v>NFM</v>
          </cell>
          <cell r="AQ65">
            <v>-3.2235861755167433E-2</v>
          </cell>
        </row>
        <row r="66">
          <cell r="AM66" t="str">
            <v>ESP</v>
          </cell>
          <cell r="AO66" t="str">
            <v>NMM</v>
          </cell>
          <cell r="AQ66">
            <v>2.5326614519257107E-2</v>
          </cell>
        </row>
        <row r="67">
          <cell r="AM67" t="str">
            <v>ESP</v>
          </cell>
          <cell r="AO67" t="str">
            <v>CHM</v>
          </cell>
          <cell r="AQ67">
            <v>-3.9639292865001174E-2</v>
          </cell>
        </row>
        <row r="68">
          <cell r="AM68" t="str">
            <v>ESP</v>
          </cell>
          <cell r="AO68" t="str">
            <v>PPP</v>
          </cell>
          <cell r="AQ68">
            <v>3.5258104494964082E-2</v>
          </cell>
        </row>
        <row r="69">
          <cell r="AM69" t="str">
            <v>ESP</v>
          </cell>
          <cell r="AO69" t="str">
            <v>FOT</v>
          </cell>
          <cell r="AQ69">
            <v>1.79223191833995E-2</v>
          </cell>
        </row>
        <row r="70">
          <cell r="AM70" t="str">
            <v>ESP</v>
          </cell>
          <cell r="AO70" t="str">
            <v>c</v>
          </cell>
          <cell r="AQ70">
            <v>4.2812200425870209E-2</v>
          </cell>
        </row>
        <row r="71">
          <cell r="AM71" t="str">
            <v>ESP</v>
          </cell>
          <cell r="AO71" t="str">
            <v>SER</v>
          </cell>
          <cell r="AQ71">
            <v>8.93055363166817E-3</v>
          </cell>
        </row>
        <row r="72">
          <cell r="AM72" t="str">
            <v>ESP</v>
          </cell>
          <cell r="AO72" t="str">
            <v>TRN</v>
          </cell>
          <cell r="AQ72">
            <v>-2.8138347656566864E-2</v>
          </cell>
        </row>
        <row r="73">
          <cell r="AM73" t="str">
            <v>ESP</v>
          </cell>
          <cell r="AO73" t="str">
            <v>AGR</v>
          </cell>
          <cell r="AQ73" t="e">
            <v>#DIV/0!</v>
          </cell>
        </row>
        <row r="74">
          <cell r="AM74" t="str">
            <v>BNL</v>
          </cell>
          <cell r="AO74" t="str">
            <v>ETS</v>
          </cell>
          <cell r="AQ74">
            <v>0</v>
          </cell>
        </row>
        <row r="75">
          <cell r="AM75" t="str">
            <v>BNL</v>
          </cell>
          <cell r="AO75" t="str">
            <v>nonETS</v>
          </cell>
          <cell r="AQ75">
            <v>0</v>
          </cell>
        </row>
        <row r="76">
          <cell r="AM76" t="str">
            <v>BNL</v>
          </cell>
          <cell r="AO76" t="str">
            <v>IRS</v>
          </cell>
          <cell r="AQ76">
            <v>-2.9452499770906307E-3</v>
          </cell>
        </row>
        <row r="77">
          <cell r="AM77" t="str">
            <v>BNL</v>
          </cell>
          <cell r="AO77" t="str">
            <v>NFM</v>
          </cell>
          <cell r="AQ77">
            <v>-1.539784745945408E-2</v>
          </cell>
        </row>
        <row r="78">
          <cell r="AM78" t="str">
            <v>BNL</v>
          </cell>
          <cell r="AO78" t="str">
            <v>NMM</v>
          </cell>
          <cell r="AQ78">
            <v>-5.0623520494558594E-2</v>
          </cell>
        </row>
        <row r="79">
          <cell r="AM79" t="str">
            <v>BNL</v>
          </cell>
          <cell r="AO79" t="str">
            <v>CHM</v>
          </cell>
          <cell r="AQ79">
            <v>-2.8495370972370374E-2</v>
          </cell>
        </row>
        <row r="80">
          <cell r="AM80" t="str">
            <v>BNL</v>
          </cell>
          <cell r="AO80" t="str">
            <v>PPP</v>
          </cell>
          <cell r="AQ80">
            <v>0.11299151253328255</v>
          </cell>
        </row>
        <row r="81">
          <cell r="AM81" t="str">
            <v>BNL</v>
          </cell>
          <cell r="AO81" t="str">
            <v>FOT</v>
          </cell>
          <cell r="AQ81">
            <v>-6.0188277900274256E-2</v>
          </cell>
        </row>
        <row r="82">
          <cell r="AM82" t="str">
            <v>BNL</v>
          </cell>
          <cell r="AO82" t="str">
            <v>c</v>
          </cell>
          <cell r="AQ82">
            <v>-5.1706694635371808E-2</v>
          </cell>
        </row>
        <row r="83">
          <cell r="AM83" t="str">
            <v>BNL</v>
          </cell>
          <cell r="AO83" t="str">
            <v>SER</v>
          </cell>
          <cell r="AQ83">
            <v>-4.8407123207064522E-2</v>
          </cell>
        </row>
        <row r="84">
          <cell r="AM84" t="str">
            <v>BNL</v>
          </cell>
          <cell r="AO84" t="str">
            <v>TRN</v>
          </cell>
          <cell r="AQ84">
            <v>-3.6692863990541169E-2</v>
          </cell>
        </row>
        <row r="85">
          <cell r="AM85" t="str">
            <v>BNL</v>
          </cell>
          <cell r="AO85" t="str">
            <v>AGR</v>
          </cell>
          <cell r="AQ85" t="e">
            <v>#DIV/0!</v>
          </cell>
        </row>
        <row r="86">
          <cell r="AM86" t="str">
            <v>EUN</v>
          </cell>
          <cell r="AO86" t="str">
            <v>ETS</v>
          </cell>
          <cell r="AQ86">
            <v>0</v>
          </cell>
        </row>
        <row r="87">
          <cell r="AM87" t="str">
            <v>EUN</v>
          </cell>
          <cell r="AO87" t="str">
            <v>nonETS</v>
          </cell>
          <cell r="AQ87">
            <v>0</v>
          </cell>
        </row>
        <row r="88">
          <cell r="AM88" t="str">
            <v>EUN</v>
          </cell>
          <cell r="AO88" t="str">
            <v>IRS</v>
          </cell>
          <cell r="AQ88">
            <v>2.4209186997943277E-2</v>
          </cell>
        </row>
        <row r="89">
          <cell r="AM89" t="str">
            <v>EUN</v>
          </cell>
          <cell r="AO89" t="str">
            <v>NFM</v>
          </cell>
          <cell r="AQ89">
            <v>4.4559757906952942E-2</v>
          </cell>
        </row>
        <row r="90">
          <cell r="AM90" t="str">
            <v>EUN</v>
          </cell>
          <cell r="AO90" t="str">
            <v>NMM</v>
          </cell>
          <cell r="AQ90">
            <v>9.1869570103613966E-3</v>
          </cell>
        </row>
        <row r="91">
          <cell r="AM91" t="str">
            <v>EUN</v>
          </cell>
          <cell r="AO91" t="str">
            <v>CHM</v>
          </cell>
          <cell r="AQ91">
            <v>3.1003127286053738E-2</v>
          </cell>
        </row>
        <row r="92">
          <cell r="AM92" t="str">
            <v>EUN</v>
          </cell>
          <cell r="AO92" t="str">
            <v>PPP</v>
          </cell>
          <cell r="AQ92">
            <v>3.0163000142273799E-2</v>
          </cell>
        </row>
        <row r="93">
          <cell r="AM93" t="str">
            <v>EUN</v>
          </cell>
          <cell r="AO93" t="str">
            <v>FOT</v>
          </cell>
          <cell r="AQ93">
            <v>-3.0384362986047617E-2</v>
          </cell>
        </row>
        <row r="94">
          <cell r="AM94" t="str">
            <v>EUN</v>
          </cell>
          <cell r="AO94" t="str">
            <v>c</v>
          </cell>
          <cell r="AQ94">
            <v>1.7877610330280014E-2</v>
          </cell>
        </row>
        <row r="95">
          <cell r="AM95" t="str">
            <v>EUN</v>
          </cell>
          <cell r="AO95" t="str">
            <v>SER</v>
          </cell>
          <cell r="AQ95">
            <v>2.6617281619615518E-2</v>
          </cell>
        </row>
        <row r="96">
          <cell r="AM96" t="str">
            <v>EUN</v>
          </cell>
          <cell r="AO96" t="str">
            <v>TRN</v>
          </cell>
          <cell r="AQ96">
            <v>-7.3442131424500401E-3</v>
          </cell>
        </row>
        <row r="97">
          <cell r="AM97" t="str">
            <v>EUN</v>
          </cell>
          <cell r="AO97" t="str">
            <v>AGR</v>
          </cell>
          <cell r="AQ97" t="e">
            <v>#DIV/0!</v>
          </cell>
        </row>
        <row r="98">
          <cell r="AM98" t="str">
            <v>EUS</v>
          </cell>
          <cell r="AO98" t="str">
            <v>ETS</v>
          </cell>
          <cell r="AQ98">
            <v>0</v>
          </cell>
        </row>
        <row r="99">
          <cell r="AM99" t="str">
            <v>EUS</v>
          </cell>
          <cell r="AO99" t="str">
            <v>nonETS</v>
          </cell>
          <cell r="AQ99">
            <v>0</v>
          </cell>
        </row>
        <row r="100">
          <cell r="AM100" t="str">
            <v>EUS</v>
          </cell>
          <cell r="AO100" t="str">
            <v>IRS</v>
          </cell>
          <cell r="AQ100">
            <v>8.3632595643525945E-2</v>
          </cell>
        </row>
        <row r="101">
          <cell r="AM101" t="str">
            <v>EUS</v>
          </cell>
          <cell r="AO101" t="str">
            <v>NFM</v>
          </cell>
          <cell r="AQ101">
            <v>-0.13599474079951135</v>
          </cell>
        </row>
        <row r="102">
          <cell r="AM102" t="str">
            <v>EUS</v>
          </cell>
          <cell r="AO102" t="str">
            <v>NMM</v>
          </cell>
          <cell r="AQ102">
            <v>-2.7497595582719431E-2</v>
          </cell>
        </row>
        <row r="103">
          <cell r="AM103" t="str">
            <v>EUS</v>
          </cell>
          <cell r="AO103" t="str">
            <v>CHM</v>
          </cell>
          <cell r="AQ103">
            <v>-1.8745880086382498E-2</v>
          </cell>
        </row>
        <row r="104">
          <cell r="AM104" t="str">
            <v>EUS</v>
          </cell>
          <cell r="AO104" t="str">
            <v>PPP</v>
          </cell>
          <cell r="AQ104">
            <v>-5.8401425700660703E-2</v>
          </cell>
        </row>
        <row r="105">
          <cell r="AM105" t="str">
            <v>EUS</v>
          </cell>
          <cell r="AO105" t="str">
            <v>FOT</v>
          </cell>
          <cell r="AQ105">
            <v>8.2682325219849945E-2</v>
          </cell>
        </row>
        <row r="106">
          <cell r="AM106" t="str">
            <v>EUS</v>
          </cell>
          <cell r="AO106" t="str">
            <v>c</v>
          </cell>
          <cell r="AQ106">
            <v>0.11156443367487612</v>
          </cell>
        </row>
        <row r="107">
          <cell r="AM107" t="str">
            <v>EUS</v>
          </cell>
          <cell r="AO107" t="str">
            <v>SER</v>
          </cell>
          <cell r="AQ107">
            <v>5.968129245793475E-2</v>
          </cell>
        </row>
        <row r="108">
          <cell r="AM108" t="str">
            <v>EUS</v>
          </cell>
          <cell r="AO108" t="str">
            <v>TRN</v>
          </cell>
          <cell r="AQ108">
            <v>-0.11330288540108815</v>
          </cell>
        </row>
        <row r="109">
          <cell r="AM109" t="str">
            <v>EUS</v>
          </cell>
          <cell r="AO109" t="str">
            <v>AGR</v>
          </cell>
          <cell r="AQ109" t="e">
            <v>#DIV/0!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X203"/>
  <sheetViews>
    <sheetView zoomScale="80" zoomScaleNormal="80" workbookViewId="0">
      <selection activeCell="V40" sqref="V40"/>
    </sheetView>
  </sheetViews>
  <sheetFormatPr baseColWidth="10" defaultColWidth="11.42578125" defaultRowHeight="15" x14ac:dyDescent="0.25"/>
  <cols>
    <col min="1" max="1" width="3.42578125" bestFit="1" customWidth="1"/>
    <col min="2" max="2" width="32" bestFit="1" customWidth="1"/>
    <col min="3" max="12" width="8.5703125" customWidth="1"/>
    <col min="13" max="13" width="8.5703125" bestFit="1" customWidth="1"/>
    <col min="14" max="14" width="11.5703125" bestFit="1" customWidth="1"/>
    <col min="15" max="15" width="9.140625" style="25" bestFit="1" customWidth="1"/>
    <col min="16" max="16" width="11.5703125" style="25" bestFit="1" customWidth="1"/>
    <col min="17" max="17" width="4.28515625" style="25" customWidth="1"/>
    <col min="18" max="18" width="33.5703125" customWidth="1"/>
    <col min="19" max="19" width="19.85546875" bestFit="1" customWidth="1"/>
    <col min="20" max="20" width="15.7109375" bestFit="1" customWidth="1"/>
    <col min="21" max="21" width="8.42578125" bestFit="1" customWidth="1"/>
    <col min="22" max="22" width="65.85546875" customWidth="1"/>
    <col min="23" max="23" width="32.7109375" bestFit="1" customWidth="1"/>
  </cols>
  <sheetData>
    <row r="1" spans="1:22" x14ac:dyDescent="0.25">
      <c r="C1" s="108">
        <v>2011</v>
      </c>
      <c r="D1" s="108">
        <v>2015</v>
      </c>
      <c r="E1" s="108">
        <v>2020</v>
      </c>
      <c r="F1" s="108">
        <v>2025</v>
      </c>
      <c r="G1" s="108">
        <v>2030</v>
      </c>
      <c r="H1" s="108">
        <v>2035</v>
      </c>
      <c r="I1" s="108">
        <v>2040</v>
      </c>
      <c r="J1" s="108">
        <v>2045</v>
      </c>
      <c r="K1" s="108">
        <v>2050</v>
      </c>
      <c r="L1" s="109"/>
      <c r="M1" s="110" t="s">
        <v>44</v>
      </c>
      <c r="N1" s="111"/>
      <c r="O1" s="110" t="s">
        <v>44</v>
      </c>
      <c r="P1" s="27"/>
      <c r="Q1" s="24" t="s">
        <v>52</v>
      </c>
      <c r="R1" s="24" t="s">
        <v>42</v>
      </c>
      <c r="S1" s="24" t="s">
        <v>39</v>
      </c>
      <c r="T1" s="24" t="s">
        <v>40</v>
      </c>
      <c r="U1" s="24" t="s">
        <v>41</v>
      </c>
    </row>
    <row r="2" spans="1:22" x14ac:dyDescent="0.25">
      <c r="A2" s="95">
        <v>1</v>
      </c>
      <c r="B2" s="50" t="s">
        <v>0</v>
      </c>
      <c r="C2" s="127">
        <f>D44/$D44</f>
        <v>1</v>
      </c>
      <c r="D2" s="51">
        <f t="shared" ref="D2:K2" si="0">E44/$D44</f>
        <v>0.97280084082027984</v>
      </c>
      <c r="E2" s="51">
        <f t="shared" si="0"/>
        <v>0.94634147590064344</v>
      </c>
      <c r="F2" s="51">
        <f t="shared" si="0"/>
        <v>0.92060178345925059</v>
      </c>
      <c r="G2" s="51">
        <f t="shared" si="0"/>
        <v>0.89556218900980822</v>
      </c>
      <c r="H2" s="51">
        <f t="shared" si="0"/>
        <v>0.86770484505190026</v>
      </c>
      <c r="I2" s="52">
        <f t="shared" si="0"/>
        <v>0.8269157468632492</v>
      </c>
      <c r="J2" s="52">
        <f t="shared" si="0"/>
        <v>0.77523351268429608</v>
      </c>
      <c r="K2" s="53">
        <f t="shared" si="0"/>
        <v>0.67186904432638994</v>
      </c>
      <c r="L2" s="54" t="s">
        <v>47</v>
      </c>
      <c r="M2" s="55">
        <v>0.55000000000000004</v>
      </c>
      <c r="N2" s="54" t="s">
        <v>46</v>
      </c>
      <c r="O2" s="56" t="s">
        <v>48</v>
      </c>
      <c r="P2" s="57"/>
      <c r="Q2" s="58" t="s">
        <v>0</v>
      </c>
      <c r="R2" s="59"/>
      <c r="S2" s="60" t="s">
        <v>22</v>
      </c>
      <c r="T2" s="58" t="s">
        <v>23</v>
      </c>
      <c r="U2" s="58"/>
    </row>
    <row r="3" spans="1:22" s="25" customFormat="1" x14ac:dyDescent="0.25">
      <c r="A3" s="96">
        <v>2</v>
      </c>
      <c r="B3" s="106"/>
      <c r="C3" s="108">
        <v>2011</v>
      </c>
      <c r="D3" s="61">
        <v>2015</v>
      </c>
      <c r="E3" s="61">
        <v>2020</v>
      </c>
      <c r="F3" s="61">
        <v>2025</v>
      </c>
      <c r="G3" s="61">
        <v>2030</v>
      </c>
      <c r="H3" s="61">
        <v>2035</v>
      </c>
      <c r="I3" s="61">
        <v>2040</v>
      </c>
      <c r="J3" s="61">
        <v>2045</v>
      </c>
      <c r="K3" s="61">
        <v>2050</v>
      </c>
      <c r="L3" s="62"/>
      <c r="M3" s="63" t="s">
        <v>44</v>
      </c>
      <c r="N3" s="64"/>
      <c r="O3" s="63" t="s">
        <v>44</v>
      </c>
      <c r="P3" s="65"/>
      <c r="Q3" s="66" t="s">
        <v>52</v>
      </c>
      <c r="R3" s="66" t="s">
        <v>42</v>
      </c>
      <c r="S3" s="66" t="s">
        <v>39</v>
      </c>
      <c r="T3" s="66" t="s">
        <v>40</v>
      </c>
      <c r="U3" s="66" t="s">
        <v>41</v>
      </c>
    </row>
    <row r="4" spans="1:22" x14ac:dyDescent="0.25">
      <c r="A4" s="95">
        <v>3</v>
      </c>
      <c r="B4" s="50" t="s">
        <v>2</v>
      </c>
      <c r="C4" s="127">
        <f t="shared" ref="C4:K4" si="1">D46/$D46</f>
        <v>1</v>
      </c>
      <c r="D4" s="51">
        <f t="shared" si="1"/>
        <v>0.99750249875031261</v>
      </c>
      <c r="E4" s="51">
        <f t="shared" si="1"/>
        <v>0.9950112350131175</v>
      </c>
      <c r="F4" s="51">
        <f t="shared" si="1"/>
        <v>0.99252619321021951</v>
      </c>
      <c r="G4" s="51">
        <f t="shared" si="1"/>
        <v>0.99004735780232955</v>
      </c>
      <c r="H4" s="51">
        <f t="shared" si="1"/>
        <v>0.98757471328896873</v>
      </c>
      <c r="I4" s="51">
        <f t="shared" si="1"/>
        <v>0.97673063532815885</v>
      </c>
      <c r="J4" s="51">
        <f t="shared" si="1"/>
        <v>0.96600563091716507</v>
      </c>
      <c r="K4" s="68">
        <f t="shared" si="1"/>
        <v>0.95539839256720727</v>
      </c>
      <c r="L4" s="54" t="s">
        <v>47</v>
      </c>
      <c r="M4" s="55">
        <v>0.05</v>
      </c>
      <c r="N4" s="54" t="s">
        <v>46</v>
      </c>
      <c r="O4" s="55">
        <v>0.9</v>
      </c>
      <c r="P4" s="57"/>
      <c r="Q4" s="58" t="s">
        <v>1</v>
      </c>
      <c r="R4" s="59"/>
      <c r="S4" s="60" t="s">
        <v>26</v>
      </c>
      <c r="T4" s="58" t="s">
        <v>23</v>
      </c>
      <c r="U4" s="58"/>
    </row>
    <row r="5" spans="1:22" s="25" customFormat="1" x14ac:dyDescent="0.25">
      <c r="A5" s="96">
        <v>4</v>
      </c>
      <c r="C5" s="108">
        <v>2011</v>
      </c>
      <c r="D5" s="61">
        <v>2015</v>
      </c>
      <c r="E5" s="61">
        <v>2020</v>
      </c>
      <c r="F5" s="61">
        <v>2025</v>
      </c>
      <c r="G5" s="61">
        <v>2030</v>
      </c>
      <c r="H5" s="61">
        <v>2035</v>
      </c>
      <c r="I5" s="61">
        <v>2040</v>
      </c>
      <c r="J5" s="61">
        <v>2045</v>
      </c>
      <c r="K5" s="61">
        <v>2050</v>
      </c>
      <c r="L5" s="62"/>
      <c r="M5" s="63" t="s">
        <v>44</v>
      </c>
      <c r="N5" s="64"/>
      <c r="O5" s="63" t="s">
        <v>44</v>
      </c>
      <c r="P5" s="65"/>
      <c r="Q5" s="66" t="s">
        <v>52</v>
      </c>
      <c r="R5" s="66" t="s">
        <v>42</v>
      </c>
      <c r="S5" s="66" t="s">
        <v>39</v>
      </c>
      <c r="T5" s="66" t="s">
        <v>40</v>
      </c>
      <c r="U5" s="66" t="s">
        <v>41</v>
      </c>
    </row>
    <row r="6" spans="1:22" x14ac:dyDescent="0.25">
      <c r="A6" s="95">
        <v>5</v>
      </c>
      <c r="B6" s="50" t="s">
        <v>1</v>
      </c>
      <c r="C6" s="127">
        <f t="shared" ref="C6:K6" si="2">D48/$D48</f>
        <v>1</v>
      </c>
      <c r="D6" s="51">
        <f t="shared" si="2"/>
        <v>0.98015936127897585</v>
      </c>
      <c r="E6" s="51">
        <f t="shared" si="2"/>
        <v>0.96071237350281025</v>
      </c>
      <c r="F6" s="51">
        <f t="shared" si="2"/>
        <v>0.94165122638532361</v>
      </c>
      <c r="G6" s="51">
        <f t="shared" si="2"/>
        <v>0.92296826460140335</v>
      </c>
      <c r="H6" s="52">
        <f t="shared" si="2"/>
        <v>0.92296826460140335</v>
      </c>
      <c r="I6" s="52">
        <f t="shared" si="2"/>
        <v>0.92190565486435805</v>
      </c>
      <c r="J6" s="52">
        <f t="shared" si="2"/>
        <v>1.0243396165159533</v>
      </c>
      <c r="K6" s="53">
        <f t="shared" si="2"/>
        <v>1.0243396165159533</v>
      </c>
      <c r="L6" s="54" t="s">
        <v>45</v>
      </c>
      <c r="M6" s="55">
        <v>1.05</v>
      </c>
      <c r="N6" s="54" t="s">
        <v>49</v>
      </c>
      <c r="O6" s="56" t="s">
        <v>48</v>
      </c>
      <c r="P6" s="57"/>
      <c r="Q6" s="58" t="s">
        <v>2</v>
      </c>
      <c r="R6" s="59" t="s">
        <v>10</v>
      </c>
      <c r="S6" s="60" t="s">
        <v>25</v>
      </c>
      <c r="T6" s="58" t="s">
        <v>23</v>
      </c>
      <c r="U6" s="58" t="s">
        <v>24</v>
      </c>
    </row>
    <row r="7" spans="1:22" s="25" customFormat="1" x14ac:dyDescent="0.25">
      <c r="A7" s="96">
        <v>6</v>
      </c>
      <c r="B7" s="106"/>
      <c r="C7" s="108">
        <v>2011</v>
      </c>
      <c r="D7" s="61">
        <v>2015</v>
      </c>
      <c r="E7" s="61">
        <v>2020</v>
      </c>
      <c r="F7" s="61">
        <v>2025</v>
      </c>
      <c r="G7" s="61">
        <v>2030</v>
      </c>
      <c r="H7" s="61">
        <v>2035</v>
      </c>
      <c r="I7" s="61">
        <v>2040</v>
      </c>
      <c r="J7" s="61">
        <v>2045</v>
      </c>
      <c r="K7" s="61">
        <v>2050</v>
      </c>
      <c r="L7" s="62"/>
      <c r="M7" s="63" t="s">
        <v>44</v>
      </c>
      <c r="N7" s="64"/>
      <c r="O7" s="63" t="s">
        <v>44</v>
      </c>
      <c r="P7" s="65"/>
      <c r="Q7" s="66" t="s">
        <v>52</v>
      </c>
      <c r="R7" s="66" t="s">
        <v>42</v>
      </c>
      <c r="S7" s="66" t="s">
        <v>39</v>
      </c>
      <c r="T7" s="66" t="s">
        <v>40</v>
      </c>
      <c r="U7" s="66" t="s">
        <v>41</v>
      </c>
    </row>
    <row r="8" spans="1:22" x14ac:dyDescent="0.25">
      <c r="A8" s="95">
        <v>7</v>
      </c>
      <c r="B8" s="50" t="s">
        <v>4</v>
      </c>
      <c r="C8" s="127">
        <f t="shared" ref="C8:K8" si="3">D50/$D50</f>
        <v>1</v>
      </c>
      <c r="D8" s="51">
        <f t="shared" si="3"/>
        <v>0.94619676304394917</v>
      </c>
      <c r="E8" s="51">
        <f t="shared" si="3"/>
        <v>0.89528831439484713</v>
      </c>
      <c r="F8" s="51">
        <f t="shared" si="3"/>
        <v>0.8471189050714778</v>
      </c>
      <c r="G8" s="51">
        <f t="shared" si="3"/>
        <v>0.80154116589196633</v>
      </c>
      <c r="H8" s="51">
        <f t="shared" si="3"/>
        <v>0.75841565661345156</v>
      </c>
      <c r="I8" s="51">
        <f t="shared" si="3"/>
        <v>0.71761043932949908</v>
      </c>
      <c r="J8" s="51">
        <f t="shared" si="3"/>
        <v>0.67900067482011817</v>
      </c>
      <c r="K8" s="68">
        <f t="shared" si="3"/>
        <v>0.64246824061945274</v>
      </c>
      <c r="L8" s="69"/>
      <c r="M8" s="55"/>
      <c r="N8" s="54" t="s">
        <v>50</v>
      </c>
      <c r="O8" s="55">
        <v>1.1000000000000001</v>
      </c>
      <c r="P8" s="57"/>
      <c r="Q8" s="58" t="s">
        <v>3</v>
      </c>
      <c r="R8" s="59"/>
      <c r="S8" s="60" t="s">
        <v>28</v>
      </c>
      <c r="T8" s="58" t="s">
        <v>23</v>
      </c>
      <c r="U8" s="58"/>
    </row>
    <row r="9" spans="1:22" s="25" customFormat="1" x14ac:dyDescent="0.25">
      <c r="A9" s="96">
        <v>8</v>
      </c>
      <c r="C9" s="108">
        <v>2011</v>
      </c>
      <c r="D9" s="61">
        <v>2015</v>
      </c>
      <c r="E9" s="61">
        <v>2020</v>
      </c>
      <c r="F9" s="61">
        <v>2025</v>
      </c>
      <c r="G9" s="61">
        <v>2030</v>
      </c>
      <c r="H9" s="61">
        <v>2035</v>
      </c>
      <c r="I9" s="61">
        <v>2040</v>
      </c>
      <c r="J9" s="61">
        <v>2045</v>
      </c>
      <c r="K9" s="61">
        <v>2050</v>
      </c>
      <c r="L9" s="62"/>
      <c r="M9" s="63" t="s">
        <v>44</v>
      </c>
      <c r="N9" s="64"/>
      <c r="O9" s="63" t="s">
        <v>44</v>
      </c>
      <c r="P9" s="65"/>
      <c r="Q9" s="66" t="s">
        <v>52</v>
      </c>
      <c r="R9" s="66" t="s">
        <v>42</v>
      </c>
      <c r="S9" s="66" t="s">
        <v>39</v>
      </c>
      <c r="T9" s="66" t="s">
        <v>40</v>
      </c>
      <c r="U9" s="66" t="s">
        <v>41</v>
      </c>
    </row>
    <row r="10" spans="1:22" x14ac:dyDescent="0.25">
      <c r="A10" s="95">
        <v>9</v>
      </c>
      <c r="B10" s="50" t="s">
        <v>3</v>
      </c>
      <c r="C10" s="127">
        <f t="shared" ref="C10:K10" si="4">D52/$D52</f>
        <v>1</v>
      </c>
      <c r="D10" s="51">
        <f t="shared" si="4"/>
        <v>0.93193275154217603</v>
      </c>
      <c r="E10" s="51">
        <f t="shared" si="4"/>
        <v>0.8684986533969713</v>
      </c>
      <c r="F10" s="51">
        <f t="shared" si="4"/>
        <v>0.80938233977091389</v>
      </c>
      <c r="G10" s="51">
        <f t="shared" si="4"/>
        <v>0.75428991095235198</v>
      </c>
      <c r="H10" s="51">
        <f t="shared" si="4"/>
        <v>0.70294747217432807</v>
      </c>
      <c r="I10" s="51">
        <f t="shared" si="4"/>
        <v>0.6550997719330387</v>
      </c>
      <c r="J10" s="51">
        <f t="shared" si="4"/>
        <v>0.61050893299220876</v>
      </c>
      <c r="K10" s="68">
        <f t="shared" si="4"/>
        <v>0.568953269764507</v>
      </c>
      <c r="L10" s="70"/>
      <c r="M10" s="55"/>
      <c r="N10" s="54" t="s">
        <v>50</v>
      </c>
      <c r="O10" s="55">
        <v>1.4</v>
      </c>
      <c r="P10" s="57"/>
      <c r="Q10" s="58" t="s">
        <v>4</v>
      </c>
      <c r="R10" s="59"/>
      <c r="S10" s="60" t="s">
        <v>27</v>
      </c>
      <c r="T10" s="58" t="s">
        <v>23</v>
      </c>
      <c r="U10" s="58"/>
    </row>
    <row r="11" spans="1:22" s="25" customFormat="1" x14ac:dyDescent="0.25">
      <c r="A11" s="96">
        <v>10</v>
      </c>
      <c r="B11" s="106"/>
      <c r="C11" s="108">
        <v>2011</v>
      </c>
      <c r="D11" s="61">
        <v>2015</v>
      </c>
      <c r="E11" s="61">
        <v>2020</v>
      </c>
      <c r="F11" s="61">
        <v>2025</v>
      </c>
      <c r="G11" s="61">
        <v>2030</v>
      </c>
      <c r="H11" s="61">
        <v>2035</v>
      </c>
      <c r="I11" s="61">
        <v>2040</v>
      </c>
      <c r="J11" s="61">
        <v>2045</v>
      </c>
      <c r="K11" s="61">
        <v>2050</v>
      </c>
      <c r="L11" s="62"/>
      <c r="M11" s="63" t="s">
        <v>44</v>
      </c>
      <c r="N11" s="64"/>
      <c r="O11" s="63" t="s">
        <v>44</v>
      </c>
      <c r="P11" s="65"/>
      <c r="Q11" s="66" t="s">
        <v>52</v>
      </c>
      <c r="R11" s="66" t="s">
        <v>42</v>
      </c>
      <c r="S11" s="66" t="s">
        <v>39</v>
      </c>
      <c r="T11" s="66" t="s">
        <v>40</v>
      </c>
      <c r="U11" s="66" t="s">
        <v>41</v>
      </c>
    </row>
    <row r="12" spans="1:22" x14ac:dyDescent="0.25">
      <c r="A12" s="95">
        <v>11</v>
      </c>
      <c r="B12" s="71" t="s">
        <v>5</v>
      </c>
      <c r="C12" s="127">
        <f t="shared" ref="C12:K12" si="5">D54/$D54</f>
        <v>1</v>
      </c>
      <c r="D12" s="72">
        <f t="shared" si="5"/>
        <v>0.82390162644483189</v>
      </c>
      <c r="E12" s="72">
        <f t="shared" si="5"/>
        <v>0.67881389005843928</v>
      </c>
      <c r="F12" s="73">
        <f t="shared" si="5"/>
        <v>0.55927586807249152</v>
      </c>
      <c r="G12" s="73">
        <f t="shared" si="5"/>
        <v>0.46078829733627097</v>
      </c>
      <c r="H12" s="73">
        <f t="shared" si="5"/>
        <v>0.37964422762209854</v>
      </c>
      <c r="I12" s="73">
        <f t="shared" si="5"/>
        <v>0.31278949660823901</v>
      </c>
      <c r="J12" s="73">
        <f t="shared" si="5"/>
        <v>0.25770777499038833</v>
      </c>
      <c r="K12" s="73">
        <f t="shared" si="5"/>
        <v>0.21232585496205972</v>
      </c>
      <c r="L12" s="54"/>
      <c r="M12" s="55"/>
      <c r="N12" s="54" t="s">
        <v>50</v>
      </c>
      <c r="O12" s="55">
        <v>3.8</v>
      </c>
      <c r="P12" s="57"/>
      <c r="Q12" s="74" t="s">
        <v>5</v>
      </c>
      <c r="R12" s="74"/>
      <c r="S12" s="75"/>
      <c r="T12" s="74" t="s">
        <v>29</v>
      </c>
      <c r="U12" s="74"/>
      <c r="V12" t="s">
        <v>55</v>
      </c>
    </row>
    <row r="13" spans="1:22" s="25" customFormat="1" x14ac:dyDescent="0.25">
      <c r="A13" s="96">
        <v>12</v>
      </c>
      <c r="C13" s="108">
        <v>2011</v>
      </c>
      <c r="D13" s="61">
        <v>2015</v>
      </c>
      <c r="E13" s="61">
        <v>2020</v>
      </c>
      <c r="F13" s="61">
        <v>2025</v>
      </c>
      <c r="G13" s="61">
        <v>2030</v>
      </c>
      <c r="H13" s="61">
        <v>2035</v>
      </c>
      <c r="I13" s="61">
        <v>2040</v>
      </c>
      <c r="J13" s="61">
        <v>2045</v>
      </c>
      <c r="K13" s="61">
        <v>2050</v>
      </c>
      <c r="L13" s="62"/>
      <c r="M13" s="63" t="s">
        <v>44</v>
      </c>
      <c r="N13" s="64"/>
      <c r="O13" s="63" t="s">
        <v>44</v>
      </c>
      <c r="P13" s="65"/>
      <c r="Q13" s="66" t="s">
        <v>52</v>
      </c>
      <c r="R13" s="66" t="s">
        <v>42</v>
      </c>
      <c r="S13" s="66" t="s">
        <v>39</v>
      </c>
      <c r="T13" s="66" t="s">
        <v>40</v>
      </c>
      <c r="U13" s="66" t="s">
        <v>41</v>
      </c>
    </row>
    <row r="14" spans="1:22" x14ac:dyDescent="0.25">
      <c r="A14" s="95">
        <v>13</v>
      </c>
      <c r="B14" s="71" t="s">
        <v>12</v>
      </c>
      <c r="C14" s="127">
        <f t="shared" ref="C14:K14" si="6">D56/$D56</f>
        <v>1</v>
      </c>
      <c r="D14" s="73">
        <f t="shared" si="6"/>
        <v>0.84991752932556808</v>
      </c>
      <c r="E14" s="73">
        <f t="shared" si="6"/>
        <v>0.72235980665487776</v>
      </c>
      <c r="F14" s="72">
        <f t="shared" si="6"/>
        <v>0.61394626215620862</v>
      </c>
      <c r="G14" s="72">
        <f t="shared" si="6"/>
        <v>0.52180369027047213</v>
      </c>
      <c r="H14" s="72">
        <f t="shared" si="6"/>
        <v>0.44349010322764337</v>
      </c>
      <c r="I14" s="72">
        <f t="shared" si="6"/>
        <v>0.37693001281557975</v>
      </c>
      <c r="J14" s="72">
        <f t="shared" si="6"/>
        <v>0.32035942522087213</v>
      </c>
      <c r="K14" s="72">
        <f t="shared" si="6"/>
        <v>0.27227909117988269</v>
      </c>
      <c r="L14" s="54"/>
      <c r="M14" s="55"/>
      <c r="N14" s="54" t="s">
        <v>50</v>
      </c>
      <c r="O14" s="55">
        <v>3.2</v>
      </c>
      <c r="P14" s="57"/>
      <c r="Q14" s="74" t="s">
        <v>12</v>
      </c>
      <c r="R14" s="74" t="s">
        <v>11</v>
      </c>
      <c r="S14" s="75" t="s">
        <v>22</v>
      </c>
      <c r="T14" s="74" t="s">
        <v>30</v>
      </c>
      <c r="U14" s="74" t="s">
        <v>53</v>
      </c>
      <c r="V14" t="s">
        <v>55</v>
      </c>
    </row>
    <row r="15" spans="1:22" s="25" customFormat="1" x14ac:dyDescent="0.25">
      <c r="A15" s="96">
        <v>14</v>
      </c>
      <c r="B15" s="106"/>
      <c r="C15" s="108">
        <v>2011</v>
      </c>
      <c r="D15" s="61">
        <v>2015</v>
      </c>
      <c r="E15" s="61">
        <v>2020</v>
      </c>
      <c r="F15" s="61">
        <v>2025</v>
      </c>
      <c r="G15" s="61">
        <v>2030</v>
      </c>
      <c r="H15" s="61">
        <v>2035</v>
      </c>
      <c r="I15" s="61">
        <v>2040</v>
      </c>
      <c r="J15" s="61">
        <v>2045</v>
      </c>
      <c r="K15" s="61">
        <v>2050</v>
      </c>
      <c r="L15" s="62"/>
      <c r="M15" s="63" t="s">
        <v>44</v>
      </c>
      <c r="N15" s="64"/>
      <c r="O15" s="63" t="s">
        <v>44</v>
      </c>
      <c r="P15" s="65"/>
      <c r="Q15" s="66" t="s">
        <v>52</v>
      </c>
      <c r="R15" s="66" t="s">
        <v>42</v>
      </c>
      <c r="S15" s="66" t="s">
        <v>39</v>
      </c>
      <c r="T15" s="66" t="s">
        <v>40</v>
      </c>
      <c r="U15" s="66" t="s">
        <v>41</v>
      </c>
    </row>
    <row r="16" spans="1:22" x14ac:dyDescent="0.25">
      <c r="A16" s="95">
        <v>15</v>
      </c>
      <c r="B16" s="71" t="s">
        <v>13</v>
      </c>
      <c r="C16" s="127">
        <f t="shared" ref="C16:K16" si="7">D58/$D58</f>
        <v>1</v>
      </c>
      <c r="D16" s="73">
        <f t="shared" si="7"/>
        <v>0.86383654377632224</v>
      </c>
      <c r="E16" s="73">
        <f t="shared" si="7"/>
        <v>0.74621357436342206</v>
      </c>
      <c r="F16" s="73">
        <f t="shared" si="7"/>
        <v>0.64460655499707431</v>
      </c>
      <c r="G16" s="72">
        <f t="shared" si="7"/>
        <v>0.55683469856423462</v>
      </c>
      <c r="H16" s="72">
        <f t="shared" si="7"/>
        <v>0.48101416146245835</v>
      </c>
      <c r="I16" s="72">
        <f t="shared" si="7"/>
        <v>0.41551761074519594</v>
      </c>
      <c r="J16" s="72">
        <f t="shared" si="7"/>
        <v>0.35893929674432523</v>
      </c>
      <c r="K16" s="72">
        <f t="shared" si="7"/>
        <v>0.31006488152512168</v>
      </c>
      <c r="L16" s="54"/>
      <c r="M16" s="55"/>
      <c r="N16" s="54" t="s">
        <v>50</v>
      </c>
      <c r="O16" s="55">
        <v>2.89</v>
      </c>
      <c r="P16" s="57"/>
      <c r="Q16" s="74" t="s">
        <v>13</v>
      </c>
      <c r="R16" s="74"/>
      <c r="S16" s="75"/>
      <c r="T16" s="74" t="s">
        <v>31</v>
      </c>
      <c r="U16" s="74"/>
      <c r="V16" t="s">
        <v>55</v>
      </c>
    </row>
    <row r="17" spans="1:23" s="25" customFormat="1" x14ac:dyDescent="0.25">
      <c r="A17" s="96">
        <v>16</v>
      </c>
      <c r="C17" s="108">
        <v>2011</v>
      </c>
      <c r="D17" s="61">
        <v>2015</v>
      </c>
      <c r="E17" s="61">
        <v>2020</v>
      </c>
      <c r="F17" s="61">
        <v>2025</v>
      </c>
      <c r="G17" s="61">
        <v>2030</v>
      </c>
      <c r="H17" s="61">
        <v>2035</v>
      </c>
      <c r="I17" s="61">
        <v>2040</v>
      </c>
      <c r="J17" s="61">
        <v>2045</v>
      </c>
      <c r="K17" s="61">
        <v>2050</v>
      </c>
      <c r="L17" s="62"/>
      <c r="M17" s="63" t="s">
        <v>44</v>
      </c>
      <c r="N17" s="64"/>
      <c r="O17" s="63" t="s">
        <v>44</v>
      </c>
      <c r="P17" s="65"/>
      <c r="Q17" s="66" t="s">
        <v>52</v>
      </c>
      <c r="R17" s="66" t="s">
        <v>42</v>
      </c>
      <c r="S17" s="66" t="s">
        <v>39</v>
      </c>
      <c r="T17" s="66" t="s">
        <v>40</v>
      </c>
      <c r="U17" s="66" t="s">
        <v>41</v>
      </c>
    </row>
    <row r="18" spans="1:23" x14ac:dyDescent="0.25">
      <c r="A18" s="95">
        <v>17</v>
      </c>
      <c r="B18" s="76" t="s">
        <v>6</v>
      </c>
      <c r="C18" s="127">
        <f t="shared" ref="C18:K18" si="8">D60/$D60</f>
        <v>1</v>
      </c>
      <c r="D18" s="77">
        <f t="shared" si="8"/>
        <v>0.89931835832089901</v>
      </c>
      <c r="E18" s="77">
        <f t="shared" si="8"/>
        <v>0.80877350961299677</v>
      </c>
      <c r="F18" s="77">
        <f t="shared" si="8"/>
        <v>0.72734486491859196</v>
      </c>
      <c r="G18" s="77">
        <f t="shared" si="8"/>
        <v>0.65411458985172399</v>
      </c>
      <c r="H18" s="77">
        <f t="shared" si="8"/>
        <v>0.64678504650039992</v>
      </c>
      <c r="I18" s="77">
        <f t="shared" si="8"/>
        <v>0.59063259362450427</v>
      </c>
      <c r="J18" s="77">
        <f t="shared" si="8"/>
        <v>0.53935517300397728</v>
      </c>
      <c r="K18" s="77">
        <f t="shared" si="8"/>
        <v>0.49252954507805752</v>
      </c>
      <c r="L18" s="54" t="s">
        <v>45</v>
      </c>
      <c r="M18" s="55">
        <v>2.1</v>
      </c>
      <c r="N18" s="54" t="s">
        <v>49</v>
      </c>
      <c r="O18" s="55">
        <v>1.8</v>
      </c>
      <c r="P18" s="57"/>
      <c r="Q18" s="78" t="s">
        <v>6</v>
      </c>
      <c r="R18" s="78"/>
      <c r="S18" s="79"/>
      <c r="T18" s="78" t="s">
        <v>29</v>
      </c>
      <c r="U18" s="78"/>
      <c r="V18" t="s">
        <v>55</v>
      </c>
    </row>
    <row r="19" spans="1:23" s="25" customFormat="1" x14ac:dyDescent="0.25">
      <c r="A19" s="96">
        <v>18</v>
      </c>
      <c r="B19" s="106"/>
      <c r="C19" s="108">
        <v>2011</v>
      </c>
      <c r="D19" s="61">
        <v>2015</v>
      </c>
      <c r="E19" s="61">
        <v>2020</v>
      </c>
      <c r="F19" s="61">
        <v>2025</v>
      </c>
      <c r="G19" s="61">
        <v>2030</v>
      </c>
      <c r="H19" s="61">
        <v>2035</v>
      </c>
      <c r="I19" s="61">
        <v>2040</v>
      </c>
      <c r="J19" s="61">
        <v>2045</v>
      </c>
      <c r="K19" s="61">
        <v>2050</v>
      </c>
      <c r="L19" s="62"/>
      <c r="M19" s="63" t="s">
        <v>44</v>
      </c>
      <c r="N19" s="64"/>
      <c r="O19" s="63" t="s">
        <v>44</v>
      </c>
      <c r="P19" s="65"/>
      <c r="Q19" s="66" t="s">
        <v>52</v>
      </c>
      <c r="R19" s="66" t="s">
        <v>42</v>
      </c>
      <c r="S19" s="66" t="s">
        <v>39</v>
      </c>
      <c r="T19" s="66" t="s">
        <v>40</v>
      </c>
      <c r="U19" s="66" t="s">
        <v>41</v>
      </c>
    </row>
    <row r="20" spans="1:23" x14ac:dyDescent="0.25">
      <c r="A20" s="95">
        <v>19</v>
      </c>
      <c r="B20" s="76" t="s">
        <v>14</v>
      </c>
      <c r="C20" s="127">
        <f t="shared" ref="C20:K20" si="9">D62/$D62</f>
        <v>1</v>
      </c>
      <c r="D20" s="77">
        <f t="shared" si="9"/>
        <v>0.91318220299043196</v>
      </c>
      <c r="E20" s="77">
        <f t="shared" si="9"/>
        <v>0.8339017358584585</v>
      </c>
      <c r="F20" s="77">
        <f t="shared" si="9"/>
        <v>0.76150422422877251</v>
      </c>
      <c r="G20" s="77">
        <f t="shared" si="9"/>
        <v>0.6953921050677504</v>
      </c>
      <c r="H20" s="77">
        <f t="shared" si="9"/>
        <v>0.63501969444792217</v>
      </c>
      <c r="I20" s="77">
        <f t="shared" si="9"/>
        <v>0.57988868351826461</v>
      </c>
      <c r="J20" s="77">
        <f t="shared" si="9"/>
        <v>0.52954402550443025</v>
      </c>
      <c r="K20" s="77">
        <f t="shared" si="9"/>
        <v>0.483570179790557</v>
      </c>
      <c r="L20" s="80"/>
      <c r="M20" s="55"/>
      <c r="N20" s="54" t="s">
        <v>50</v>
      </c>
      <c r="O20" s="55">
        <v>1.8</v>
      </c>
      <c r="P20" s="57"/>
      <c r="Q20" s="78" t="s">
        <v>14</v>
      </c>
      <c r="R20" s="78" t="s">
        <v>11</v>
      </c>
      <c r="S20" s="79" t="s">
        <v>32</v>
      </c>
      <c r="T20" s="78" t="s">
        <v>30</v>
      </c>
      <c r="U20" s="78" t="s">
        <v>33</v>
      </c>
      <c r="V20" t="s">
        <v>55</v>
      </c>
    </row>
    <row r="21" spans="1:23" s="25" customFormat="1" x14ac:dyDescent="0.25">
      <c r="A21" s="96">
        <v>20</v>
      </c>
      <c r="C21" s="108">
        <v>2011</v>
      </c>
      <c r="D21" s="61">
        <v>2015</v>
      </c>
      <c r="E21" s="61">
        <v>2020</v>
      </c>
      <c r="F21" s="61">
        <v>2025</v>
      </c>
      <c r="G21" s="61">
        <v>2030</v>
      </c>
      <c r="H21" s="61">
        <v>2035</v>
      </c>
      <c r="I21" s="61">
        <v>2040</v>
      </c>
      <c r="J21" s="61">
        <v>2045</v>
      </c>
      <c r="K21" s="61">
        <v>2050</v>
      </c>
      <c r="L21" s="62"/>
      <c r="M21" s="63" t="s">
        <v>44</v>
      </c>
      <c r="N21" s="64"/>
      <c r="O21" s="63" t="s">
        <v>44</v>
      </c>
      <c r="P21" s="65"/>
      <c r="Q21" s="66" t="s">
        <v>52</v>
      </c>
      <c r="R21" s="66" t="s">
        <v>42</v>
      </c>
      <c r="S21" s="66" t="s">
        <v>39</v>
      </c>
      <c r="T21" s="66" t="s">
        <v>40</v>
      </c>
      <c r="U21" s="66" t="s">
        <v>41</v>
      </c>
    </row>
    <row r="22" spans="1:23" x14ac:dyDescent="0.25">
      <c r="A22" s="95">
        <v>21</v>
      </c>
      <c r="B22" s="76" t="s">
        <v>15</v>
      </c>
      <c r="C22" s="127">
        <f>D64/$D64</f>
        <v>1</v>
      </c>
      <c r="D22" s="77">
        <f t="shared" ref="D22:K22" si="10">E64/$D64</f>
        <v>0.91318220299043196</v>
      </c>
      <c r="E22" s="77">
        <f t="shared" si="10"/>
        <v>0.8339017358584585</v>
      </c>
      <c r="F22" s="77">
        <f t="shared" si="10"/>
        <v>0.76150422422877251</v>
      </c>
      <c r="G22" s="77">
        <f t="shared" si="10"/>
        <v>0.6953921050677504</v>
      </c>
      <c r="H22" s="77">
        <f t="shared" si="10"/>
        <v>0.63501969444792217</v>
      </c>
      <c r="I22" s="77">
        <f t="shared" si="10"/>
        <v>0.57988868351826461</v>
      </c>
      <c r="J22" s="77">
        <f t="shared" si="10"/>
        <v>0.52954402550443025</v>
      </c>
      <c r="K22" s="77">
        <f t="shared" si="10"/>
        <v>0.483570179790557</v>
      </c>
      <c r="L22" s="80"/>
      <c r="M22" s="55"/>
      <c r="N22" s="54" t="s">
        <v>50</v>
      </c>
      <c r="O22" s="55">
        <v>1.8</v>
      </c>
      <c r="P22" s="57"/>
      <c r="Q22" s="78" t="s">
        <v>15</v>
      </c>
      <c r="R22" s="78"/>
      <c r="S22" s="79"/>
      <c r="T22" s="78" t="s">
        <v>31</v>
      </c>
      <c r="U22" s="78"/>
      <c r="V22" t="s">
        <v>55</v>
      </c>
    </row>
    <row r="23" spans="1:23" s="25" customFormat="1" x14ac:dyDescent="0.25">
      <c r="A23" s="96">
        <v>22</v>
      </c>
      <c r="B23" s="106"/>
      <c r="C23" s="108">
        <v>2011</v>
      </c>
      <c r="D23" s="61">
        <v>2015</v>
      </c>
      <c r="E23" s="61">
        <v>2020</v>
      </c>
      <c r="F23" s="61">
        <v>2025</v>
      </c>
      <c r="G23" s="61">
        <v>2030</v>
      </c>
      <c r="H23" s="61">
        <v>2035</v>
      </c>
      <c r="I23" s="61">
        <v>2040</v>
      </c>
      <c r="J23" s="61">
        <v>2045</v>
      </c>
      <c r="K23" s="61">
        <v>2050</v>
      </c>
      <c r="L23" s="62"/>
      <c r="M23" s="63" t="s">
        <v>44</v>
      </c>
      <c r="N23" s="64"/>
      <c r="O23" s="63" t="s">
        <v>44</v>
      </c>
      <c r="P23" s="65"/>
      <c r="Q23" s="49" t="s">
        <v>52</v>
      </c>
      <c r="R23" s="49" t="s">
        <v>42</v>
      </c>
      <c r="S23" s="49" t="s">
        <v>39</v>
      </c>
      <c r="T23" s="49" t="s">
        <v>40</v>
      </c>
      <c r="U23" s="49" t="s">
        <v>41</v>
      </c>
    </row>
    <row r="24" spans="1:23" x14ac:dyDescent="0.25">
      <c r="A24" s="95">
        <v>23</v>
      </c>
      <c r="B24" s="81" t="s">
        <v>7</v>
      </c>
      <c r="C24" s="127">
        <f>D66/$D66</f>
        <v>1</v>
      </c>
      <c r="D24" s="82">
        <f t="shared" ref="D24:K24" si="11">E66/$D66</f>
        <v>0.95339396689793454</v>
      </c>
      <c r="E24" s="82">
        <f t="shared" si="11"/>
        <v>0.90896005611737996</v>
      </c>
      <c r="F24" s="82">
        <f t="shared" si="11"/>
        <v>0.86659703365351826</v>
      </c>
      <c r="G24" s="82">
        <f t="shared" si="11"/>
        <v>0.82620838361691074</v>
      </c>
      <c r="H24" s="82">
        <f t="shared" si="11"/>
        <v>0.78770208834085642</v>
      </c>
      <c r="I24" s="82">
        <f t="shared" si="11"/>
        <v>0.75099041873707628</v>
      </c>
      <c r="J24" s="82">
        <f t="shared" si="11"/>
        <v>0.71598973442208202</v>
      </c>
      <c r="K24" s="82">
        <f t="shared" si="11"/>
        <v>0.68262029315886741</v>
      </c>
      <c r="L24" s="80"/>
      <c r="M24" s="55"/>
      <c r="N24" s="54" t="s">
        <v>50</v>
      </c>
      <c r="O24" s="55">
        <v>0.95</v>
      </c>
      <c r="P24" s="83"/>
      <c r="Q24" s="16" t="s">
        <v>7</v>
      </c>
      <c r="R24" s="16" t="s">
        <v>11</v>
      </c>
      <c r="S24" s="10" t="s">
        <v>34</v>
      </c>
      <c r="T24" s="11" t="s">
        <v>29</v>
      </c>
      <c r="U24" s="11" t="s">
        <v>54</v>
      </c>
      <c r="V24" t="s">
        <v>55</v>
      </c>
    </row>
    <row r="25" spans="1:23" s="25" customFormat="1" x14ac:dyDescent="0.25">
      <c r="A25" s="96">
        <v>24</v>
      </c>
      <c r="C25" s="108">
        <v>2011</v>
      </c>
      <c r="D25" s="61">
        <v>2015</v>
      </c>
      <c r="E25" s="61">
        <v>2020</v>
      </c>
      <c r="F25" s="61">
        <v>2025</v>
      </c>
      <c r="G25" s="61">
        <v>2030</v>
      </c>
      <c r="H25" s="61">
        <v>2035</v>
      </c>
      <c r="I25" s="61">
        <v>2040</v>
      </c>
      <c r="J25" s="61">
        <v>2045</v>
      </c>
      <c r="K25" s="61">
        <v>2050</v>
      </c>
      <c r="L25" s="62"/>
      <c r="M25" s="63" t="s">
        <v>44</v>
      </c>
      <c r="N25" s="64"/>
      <c r="O25" s="63" t="s">
        <v>44</v>
      </c>
      <c r="P25" s="65"/>
      <c r="Q25" s="67" t="s">
        <v>52</v>
      </c>
      <c r="R25" s="48" t="s">
        <v>42</v>
      </c>
      <c r="S25" s="48" t="s">
        <v>39</v>
      </c>
      <c r="T25" s="48" t="s">
        <v>40</v>
      </c>
      <c r="U25" s="48" t="s">
        <v>41</v>
      </c>
    </row>
    <row r="26" spans="1:23" x14ac:dyDescent="0.25">
      <c r="A26" s="95">
        <v>25</v>
      </c>
      <c r="B26" s="84" t="s">
        <v>16</v>
      </c>
      <c r="C26" s="127">
        <f>D68/$D68</f>
        <v>1</v>
      </c>
      <c r="D26" s="85">
        <f t="shared" ref="D26:K26" si="12">E68/$D68</f>
        <v>0.96063490044723199</v>
      </c>
      <c r="E26" s="85">
        <f t="shared" si="12"/>
        <v>0.92281941195726325</v>
      </c>
      <c r="F26" s="85">
        <f t="shared" si="12"/>
        <v>0.88649253393633876</v>
      </c>
      <c r="G26" s="85">
        <f t="shared" si="12"/>
        <v>0.85159566708514911</v>
      </c>
      <c r="H26" s="85">
        <f t="shared" si="12"/>
        <v>0.81807251887163579</v>
      </c>
      <c r="I26" s="85">
        <f t="shared" si="12"/>
        <v>0.78586901272487009</v>
      </c>
      <c r="J26" s="85">
        <f t="shared" si="12"/>
        <v>0.75493320080351989</v>
      </c>
      <c r="K26" s="85">
        <f t="shared" si="12"/>
        <v>0.72521518019819931</v>
      </c>
      <c r="L26" s="86"/>
      <c r="M26" s="55"/>
      <c r="N26" s="54" t="s">
        <v>50</v>
      </c>
      <c r="O26" s="55">
        <v>0.8</v>
      </c>
      <c r="P26" s="86"/>
      <c r="Q26" s="87" t="s">
        <v>16</v>
      </c>
      <c r="R26" s="22" t="s">
        <v>11</v>
      </c>
      <c r="S26" s="23" t="s">
        <v>34</v>
      </c>
      <c r="T26" s="22" t="s">
        <v>30</v>
      </c>
      <c r="U26" s="22" t="s">
        <v>54</v>
      </c>
      <c r="V26" t="s">
        <v>55</v>
      </c>
      <c r="W26" s="22" t="s">
        <v>51</v>
      </c>
    </row>
    <row r="27" spans="1:23" s="25" customFormat="1" x14ac:dyDescent="0.25">
      <c r="A27" s="96">
        <v>26</v>
      </c>
      <c r="B27" s="106"/>
      <c r="C27" s="108">
        <v>2011</v>
      </c>
      <c r="D27" s="61">
        <v>2015</v>
      </c>
      <c r="E27" s="61">
        <v>2020</v>
      </c>
      <c r="F27" s="61">
        <v>2025</v>
      </c>
      <c r="G27" s="61">
        <v>2030</v>
      </c>
      <c r="H27" s="61">
        <v>2035</v>
      </c>
      <c r="I27" s="61">
        <v>2040</v>
      </c>
      <c r="J27" s="61">
        <v>2045</v>
      </c>
      <c r="K27" s="61">
        <v>2050</v>
      </c>
      <c r="L27" s="62"/>
      <c r="M27" s="63" t="s">
        <v>44</v>
      </c>
      <c r="N27" s="64"/>
      <c r="O27" s="63" t="s">
        <v>44</v>
      </c>
      <c r="P27" s="65"/>
      <c r="Q27" s="66" t="s">
        <v>52</v>
      </c>
      <c r="R27" s="48" t="s">
        <v>42</v>
      </c>
      <c r="S27" s="48" t="s">
        <v>39</v>
      </c>
      <c r="T27" s="48" t="s">
        <v>40</v>
      </c>
      <c r="U27" s="48" t="s">
        <v>41</v>
      </c>
    </row>
    <row r="28" spans="1:23" x14ac:dyDescent="0.25">
      <c r="A28" s="95">
        <v>27</v>
      </c>
      <c r="B28" s="84" t="s">
        <v>17</v>
      </c>
      <c r="C28" s="127">
        <f>D70/$D70</f>
        <v>1</v>
      </c>
      <c r="D28" s="85">
        <f t="shared" ref="D28:K28" si="13">E70/$D70</f>
        <v>0.97035784647222389</v>
      </c>
      <c r="E28" s="85">
        <f t="shared" si="13"/>
        <v>0.94159435021021209</v>
      </c>
      <c r="F28" s="85">
        <f t="shared" si="13"/>
        <v>0.91368346592039451</v>
      </c>
      <c r="G28" s="85">
        <f t="shared" si="13"/>
        <v>0.88659992034779167</v>
      </c>
      <c r="H28" s="85">
        <f t="shared" si="13"/>
        <v>0.86031918939112895</v>
      </c>
      <c r="I28" s="85">
        <f t="shared" si="13"/>
        <v>0.83481747589630539</v>
      </c>
      <c r="J28" s="85">
        <f t="shared" si="13"/>
        <v>0.81007168810811669</v>
      </c>
      <c r="K28" s="85">
        <f t="shared" si="13"/>
        <v>0.78605941876071139</v>
      </c>
      <c r="L28" s="86"/>
      <c r="M28" s="55"/>
      <c r="N28" s="54" t="s">
        <v>50</v>
      </c>
      <c r="O28" s="55">
        <v>0.6</v>
      </c>
      <c r="P28" s="86"/>
      <c r="Q28" s="87" t="s">
        <v>17</v>
      </c>
      <c r="R28" s="32" t="s">
        <v>11</v>
      </c>
      <c r="S28" s="33" t="s">
        <v>34</v>
      </c>
      <c r="T28" s="32" t="s">
        <v>31</v>
      </c>
      <c r="U28" s="32" t="s">
        <v>54</v>
      </c>
      <c r="V28" t="s">
        <v>55</v>
      </c>
      <c r="W28" s="22" t="s">
        <v>51</v>
      </c>
    </row>
    <row r="29" spans="1:23" s="25" customFormat="1" x14ac:dyDescent="0.25">
      <c r="A29" s="96">
        <v>28</v>
      </c>
      <c r="C29" s="108">
        <v>2011</v>
      </c>
      <c r="D29" s="61">
        <v>2015</v>
      </c>
      <c r="E29" s="61">
        <v>2020</v>
      </c>
      <c r="F29" s="61">
        <v>2025</v>
      </c>
      <c r="G29" s="61">
        <v>2030</v>
      </c>
      <c r="H29" s="61">
        <v>2035</v>
      </c>
      <c r="I29" s="61">
        <v>2040</v>
      </c>
      <c r="J29" s="61">
        <v>2045</v>
      </c>
      <c r="K29" s="61">
        <v>2050</v>
      </c>
      <c r="L29" s="62"/>
      <c r="M29" s="63" t="s">
        <v>44</v>
      </c>
      <c r="N29" s="64"/>
      <c r="O29" s="63" t="s">
        <v>44</v>
      </c>
      <c r="P29" s="65"/>
      <c r="Q29" s="66" t="s">
        <v>52</v>
      </c>
      <c r="R29" s="48" t="s">
        <v>42</v>
      </c>
      <c r="S29" s="48" t="s">
        <v>39</v>
      </c>
      <c r="T29" s="48" t="s">
        <v>40</v>
      </c>
      <c r="U29" s="48" t="s">
        <v>41</v>
      </c>
    </row>
    <row r="30" spans="1:23" x14ac:dyDescent="0.25">
      <c r="A30" s="95">
        <v>29</v>
      </c>
      <c r="B30" s="88" t="s">
        <v>8</v>
      </c>
      <c r="C30" s="127">
        <f>D72/$D72</f>
        <v>1</v>
      </c>
      <c r="D30" s="89">
        <f t="shared" ref="D30:K30" si="14">E72/$D72</f>
        <v>0.84772476081123072</v>
      </c>
      <c r="E30" s="89">
        <f t="shared" si="14"/>
        <v>0.71863727009245815</v>
      </c>
      <c r="F30" s="89">
        <f t="shared" si="14"/>
        <v>0.60920660789916481</v>
      </c>
      <c r="G30" s="89">
        <f t="shared" si="14"/>
        <v>0.51643952596594056</v>
      </c>
      <c r="H30" s="89">
        <f t="shared" si="14"/>
        <v>0.43779857362294211</v>
      </c>
      <c r="I30" s="89">
        <f t="shared" si="14"/>
        <v>0.3711326911080064</v>
      </c>
      <c r="J30" s="89">
        <f t="shared" si="14"/>
        <v>0.31461837179876301</v>
      </c>
      <c r="K30" s="89">
        <f t="shared" si="14"/>
        <v>0.26670978397992517</v>
      </c>
      <c r="L30" s="80"/>
      <c r="M30" s="55"/>
      <c r="N30" s="54" t="s">
        <v>50</v>
      </c>
      <c r="O30" s="55">
        <v>3.25</v>
      </c>
      <c r="P30" s="57"/>
      <c r="Q30" s="90" t="s">
        <v>8</v>
      </c>
      <c r="R30" s="17"/>
      <c r="S30" s="12"/>
      <c r="T30" s="13" t="s">
        <v>29</v>
      </c>
      <c r="U30" s="13"/>
      <c r="V30" t="s">
        <v>55</v>
      </c>
    </row>
    <row r="31" spans="1:23" s="25" customFormat="1" x14ac:dyDescent="0.25">
      <c r="A31" s="96">
        <v>30</v>
      </c>
      <c r="B31" s="106"/>
      <c r="C31" s="108">
        <v>2011</v>
      </c>
      <c r="D31" s="61">
        <v>2015</v>
      </c>
      <c r="E31" s="61">
        <v>2020</v>
      </c>
      <c r="F31" s="61">
        <v>2025</v>
      </c>
      <c r="G31" s="61">
        <v>2030</v>
      </c>
      <c r="H31" s="61">
        <v>2035</v>
      </c>
      <c r="I31" s="61">
        <v>2040</v>
      </c>
      <c r="J31" s="61">
        <v>2045</v>
      </c>
      <c r="K31" s="61">
        <v>2050</v>
      </c>
      <c r="L31" s="62"/>
      <c r="M31" s="63" t="s">
        <v>44</v>
      </c>
      <c r="N31" s="64"/>
      <c r="O31" s="63" t="s">
        <v>44</v>
      </c>
      <c r="P31" s="65"/>
      <c r="Q31" s="66" t="s">
        <v>52</v>
      </c>
      <c r="R31" s="48" t="s">
        <v>42</v>
      </c>
      <c r="S31" s="48" t="s">
        <v>39</v>
      </c>
      <c r="T31" s="48" t="s">
        <v>40</v>
      </c>
      <c r="U31" s="48" t="s">
        <v>41</v>
      </c>
    </row>
    <row r="32" spans="1:23" x14ac:dyDescent="0.25">
      <c r="A32" s="95">
        <v>31</v>
      </c>
      <c r="B32" s="88" t="s">
        <v>18</v>
      </c>
      <c r="C32" s="127">
        <f>D74/$D74</f>
        <v>1</v>
      </c>
      <c r="D32" s="89">
        <f t="shared" ref="D32:K32" si="15">E74/$D74</f>
        <v>0.86539428869743573</v>
      </c>
      <c r="E32" s="89">
        <f t="shared" si="15"/>
        <v>0.74890727491014086</v>
      </c>
      <c r="F32" s="89">
        <f t="shared" si="15"/>
        <v>0.64810007847119633</v>
      </c>
      <c r="G32" s="89">
        <f t="shared" si="15"/>
        <v>0.56086210641333323</v>
      </c>
      <c r="H32" s="89">
        <f t="shared" si="15"/>
        <v>0.48536686363691184</v>
      </c>
      <c r="I32" s="89">
        <f t="shared" si="15"/>
        <v>0.42003371171437059</v>
      </c>
      <c r="J32" s="89">
        <f t="shared" si="15"/>
        <v>0.36349477517800149</v>
      </c>
      <c r="K32" s="89">
        <f t="shared" si="15"/>
        <v>0.31456630241040096</v>
      </c>
      <c r="L32" s="80"/>
      <c r="M32" s="55"/>
      <c r="N32" s="54" t="s">
        <v>50</v>
      </c>
      <c r="O32" s="55">
        <v>2.85</v>
      </c>
      <c r="P32" s="57"/>
      <c r="Q32" s="90" t="s">
        <v>18</v>
      </c>
      <c r="R32" s="17" t="s">
        <v>11</v>
      </c>
      <c r="S32" s="12" t="s">
        <v>35</v>
      </c>
      <c r="T32" s="13" t="s">
        <v>30</v>
      </c>
      <c r="U32" s="13" t="s">
        <v>36</v>
      </c>
      <c r="V32" t="s">
        <v>55</v>
      </c>
    </row>
    <row r="33" spans="1:22" s="25" customFormat="1" x14ac:dyDescent="0.25">
      <c r="A33" s="96">
        <v>32</v>
      </c>
      <c r="C33" s="108">
        <v>2011</v>
      </c>
      <c r="D33" s="61">
        <v>2015</v>
      </c>
      <c r="E33" s="61">
        <v>2020</v>
      </c>
      <c r="F33" s="61">
        <v>2025</v>
      </c>
      <c r="G33" s="61">
        <v>2030</v>
      </c>
      <c r="H33" s="61">
        <v>2035</v>
      </c>
      <c r="I33" s="61">
        <v>2040</v>
      </c>
      <c r="J33" s="61">
        <v>2045</v>
      </c>
      <c r="K33" s="61">
        <v>2050</v>
      </c>
      <c r="L33" s="62"/>
      <c r="M33" s="63" t="s">
        <v>44</v>
      </c>
      <c r="N33" s="64"/>
      <c r="O33" s="63" t="s">
        <v>44</v>
      </c>
      <c r="P33" s="65"/>
      <c r="Q33" s="66" t="s">
        <v>52</v>
      </c>
      <c r="R33" s="48" t="s">
        <v>42</v>
      </c>
      <c r="S33" s="48" t="s">
        <v>39</v>
      </c>
      <c r="T33" s="48" t="s">
        <v>40</v>
      </c>
      <c r="U33" s="48" t="s">
        <v>41</v>
      </c>
    </row>
    <row r="34" spans="1:22" x14ac:dyDescent="0.25">
      <c r="A34" s="95">
        <v>33</v>
      </c>
      <c r="B34" s="88" t="s">
        <v>19</v>
      </c>
      <c r="C34" s="127">
        <f>D76/$D76</f>
        <v>1</v>
      </c>
      <c r="D34" s="89">
        <f t="shared" ref="D34:K34" si="16">E76/$D76</f>
        <v>0.86985737509267602</v>
      </c>
      <c r="E34" s="89">
        <f t="shared" si="16"/>
        <v>0.75665185300312043</v>
      </c>
      <c r="F34" s="89">
        <f t="shared" si="16"/>
        <v>0.65817919471230368</v>
      </c>
      <c r="G34" s="89">
        <f t="shared" si="16"/>
        <v>0.57252202665305552</v>
      </c>
      <c r="H34" s="89">
        <f t="shared" si="16"/>
        <v>0.49801250728716606</v>
      </c>
      <c r="I34" s="89">
        <f t="shared" si="16"/>
        <v>0.43319985235213648</v>
      </c>
      <c r="J34" s="89">
        <f t="shared" si="16"/>
        <v>0.37682208645756415</v>
      </c>
      <c r="K34" s="89">
        <f t="shared" si="16"/>
        <v>0.32778147100292215</v>
      </c>
      <c r="L34" s="80"/>
      <c r="M34" s="55"/>
      <c r="N34" s="54" t="s">
        <v>50</v>
      </c>
      <c r="O34" s="55">
        <v>2.75</v>
      </c>
      <c r="P34" s="57"/>
      <c r="Q34" s="90" t="s">
        <v>19</v>
      </c>
      <c r="R34" s="35"/>
      <c r="S34" s="36"/>
      <c r="T34" s="37" t="s">
        <v>31</v>
      </c>
      <c r="U34" s="37"/>
      <c r="V34" t="s">
        <v>55</v>
      </c>
    </row>
    <row r="35" spans="1:22" s="25" customFormat="1" x14ac:dyDescent="0.25">
      <c r="A35" s="96">
        <v>34</v>
      </c>
      <c r="B35" s="106"/>
      <c r="C35" s="108">
        <v>2011</v>
      </c>
      <c r="D35" s="61">
        <v>2015</v>
      </c>
      <c r="E35" s="61">
        <v>2020</v>
      </c>
      <c r="F35" s="61">
        <v>2025</v>
      </c>
      <c r="G35" s="61">
        <v>2030</v>
      </c>
      <c r="H35" s="61">
        <v>2035</v>
      </c>
      <c r="I35" s="61">
        <v>2040</v>
      </c>
      <c r="J35" s="61">
        <v>2045</v>
      </c>
      <c r="K35" s="61">
        <v>2050</v>
      </c>
      <c r="L35" s="62"/>
      <c r="M35" s="63" t="s">
        <v>44</v>
      </c>
      <c r="N35" s="64"/>
      <c r="O35" s="63" t="s">
        <v>44</v>
      </c>
      <c r="P35" s="65"/>
      <c r="Q35" s="66" t="s">
        <v>52</v>
      </c>
      <c r="R35" s="48" t="s">
        <v>42</v>
      </c>
      <c r="S35" s="48" t="s">
        <v>39</v>
      </c>
      <c r="T35" s="48" t="s">
        <v>40</v>
      </c>
      <c r="U35" s="48" t="s">
        <v>41</v>
      </c>
    </row>
    <row r="36" spans="1:22" x14ac:dyDescent="0.25">
      <c r="A36" s="95">
        <v>35</v>
      </c>
      <c r="B36" s="91" t="s">
        <v>9</v>
      </c>
      <c r="C36" s="127">
        <f>D78/$D78</f>
        <v>1</v>
      </c>
      <c r="D36" s="92">
        <f t="shared" ref="D36:K36" si="17">E78/$D78</f>
        <v>0.86228104286659468</v>
      </c>
      <c r="E36" s="92">
        <f t="shared" si="17"/>
        <v>0.74352859688710216</v>
      </c>
      <c r="F36" s="92">
        <f t="shared" si="17"/>
        <v>0.64113061392494652</v>
      </c>
      <c r="G36" s="92">
        <f t="shared" si="17"/>
        <v>0.55283477438890316</v>
      </c>
      <c r="H36" s="92">
        <f t="shared" si="17"/>
        <v>0.47669894579298216</v>
      </c>
      <c r="I36" s="92">
        <f t="shared" si="17"/>
        <v>0.41104846411177903</v>
      </c>
      <c r="J36" s="92">
        <f t="shared" si="17"/>
        <v>0.3544392983030169</v>
      </c>
      <c r="K36" s="92">
        <f t="shared" si="17"/>
        <v>0.30562628777362955</v>
      </c>
      <c r="L36" s="80"/>
      <c r="M36" s="55"/>
      <c r="N36" s="54" t="s">
        <v>50</v>
      </c>
      <c r="O36" s="55">
        <v>2.92</v>
      </c>
      <c r="P36" s="57"/>
      <c r="Q36" s="93" t="s">
        <v>9</v>
      </c>
      <c r="R36" s="38"/>
      <c r="S36" s="39"/>
      <c r="T36" s="38" t="s">
        <v>29</v>
      </c>
      <c r="U36" s="38"/>
      <c r="V36" t="s">
        <v>55</v>
      </c>
    </row>
    <row r="37" spans="1:22" s="25" customFormat="1" x14ac:dyDescent="0.25">
      <c r="A37" s="96">
        <v>36</v>
      </c>
      <c r="C37" s="108">
        <v>2011</v>
      </c>
      <c r="D37" s="61">
        <v>2015</v>
      </c>
      <c r="E37" s="61">
        <v>2020</v>
      </c>
      <c r="F37" s="61">
        <v>2025</v>
      </c>
      <c r="G37" s="61">
        <v>2030</v>
      </c>
      <c r="H37" s="61">
        <v>2035</v>
      </c>
      <c r="I37" s="61">
        <v>2040</v>
      </c>
      <c r="J37" s="61">
        <v>2045</v>
      </c>
      <c r="K37" s="61">
        <v>2050</v>
      </c>
      <c r="L37" s="62"/>
      <c r="M37" s="63" t="s">
        <v>44</v>
      </c>
      <c r="N37" s="64"/>
      <c r="O37" s="63" t="s">
        <v>44</v>
      </c>
      <c r="P37" s="65"/>
      <c r="Q37" s="66" t="s">
        <v>52</v>
      </c>
      <c r="R37" s="48" t="s">
        <v>42</v>
      </c>
      <c r="S37" s="48" t="s">
        <v>39</v>
      </c>
      <c r="T37" s="48" t="s">
        <v>40</v>
      </c>
      <c r="U37" s="48" t="s">
        <v>41</v>
      </c>
    </row>
    <row r="38" spans="1:22" x14ac:dyDescent="0.25">
      <c r="A38" s="95">
        <v>37</v>
      </c>
      <c r="B38" s="91" t="s">
        <v>20</v>
      </c>
      <c r="C38" s="127">
        <f>D80/$D80</f>
        <v>1</v>
      </c>
      <c r="D38" s="92">
        <f t="shared" ref="D38:K38" si="18">E80/$D80</f>
        <v>0.86985737509267602</v>
      </c>
      <c r="E38" s="92">
        <f t="shared" si="18"/>
        <v>0.75665185300312043</v>
      </c>
      <c r="F38" s="92">
        <f t="shared" si="18"/>
        <v>0.65817919471230368</v>
      </c>
      <c r="G38" s="92">
        <f t="shared" si="18"/>
        <v>0.57252202665305552</v>
      </c>
      <c r="H38" s="92">
        <f t="shared" si="18"/>
        <v>0.49801250728716606</v>
      </c>
      <c r="I38" s="92">
        <f t="shared" si="18"/>
        <v>0.43319985235213648</v>
      </c>
      <c r="J38" s="92">
        <f t="shared" si="18"/>
        <v>0.37682208645756415</v>
      </c>
      <c r="K38" s="92">
        <f t="shared" si="18"/>
        <v>0.32778147100292215</v>
      </c>
      <c r="L38" s="80"/>
      <c r="M38" s="55"/>
      <c r="N38" s="54" t="s">
        <v>50</v>
      </c>
      <c r="O38" s="55">
        <v>2.75</v>
      </c>
      <c r="P38" s="57"/>
      <c r="Q38" s="93" t="s">
        <v>20</v>
      </c>
      <c r="R38" s="15" t="s">
        <v>11</v>
      </c>
      <c r="S38" s="14" t="s">
        <v>37</v>
      </c>
      <c r="T38" s="15" t="s">
        <v>30</v>
      </c>
      <c r="U38" s="15" t="s">
        <v>38</v>
      </c>
      <c r="V38" t="s">
        <v>55</v>
      </c>
    </row>
    <row r="39" spans="1:22" s="25" customFormat="1" x14ac:dyDescent="0.25">
      <c r="A39" s="96">
        <v>38</v>
      </c>
      <c r="B39" s="106"/>
      <c r="C39" s="108">
        <v>2011</v>
      </c>
      <c r="D39" s="61">
        <v>2015</v>
      </c>
      <c r="E39" s="61">
        <v>2020</v>
      </c>
      <c r="F39" s="61">
        <v>2025</v>
      </c>
      <c r="G39" s="61">
        <v>2030</v>
      </c>
      <c r="H39" s="61">
        <v>2035</v>
      </c>
      <c r="I39" s="61">
        <v>2040</v>
      </c>
      <c r="J39" s="61">
        <v>2045</v>
      </c>
      <c r="K39" s="61">
        <v>2050</v>
      </c>
      <c r="L39" s="62"/>
      <c r="M39" s="63" t="s">
        <v>44</v>
      </c>
      <c r="N39" s="64"/>
      <c r="O39" s="63" t="s">
        <v>44</v>
      </c>
      <c r="P39" s="65"/>
      <c r="Q39" s="66" t="s">
        <v>52</v>
      </c>
      <c r="R39" s="48" t="s">
        <v>42</v>
      </c>
      <c r="S39" s="48" t="s">
        <v>39</v>
      </c>
      <c r="T39" s="48" t="s">
        <v>40</v>
      </c>
      <c r="U39" s="48" t="s">
        <v>41</v>
      </c>
    </row>
    <row r="40" spans="1:22" x14ac:dyDescent="0.25">
      <c r="A40" s="95">
        <v>39</v>
      </c>
      <c r="B40" s="91" t="s">
        <v>21</v>
      </c>
      <c r="C40" s="127">
        <f>D82/$D82</f>
        <v>1</v>
      </c>
      <c r="D40" s="92">
        <f t="shared" ref="D40:K40" si="19">E82/$D82</f>
        <v>0.87883878959327355</v>
      </c>
      <c r="E40" s="92">
        <f t="shared" si="19"/>
        <v>0.77235761809377024</v>
      </c>
      <c r="F40" s="92">
        <f t="shared" si="19"/>
        <v>0.67877783421867288</v>
      </c>
      <c r="G40" s="92">
        <f t="shared" si="19"/>
        <v>0.59653629022748222</v>
      </c>
      <c r="H40" s="92">
        <f t="shared" si="19"/>
        <v>0.52425923125198182</v>
      </c>
      <c r="I40" s="92">
        <f t="shared" si="19"/>
        <v>0.46073934822659185</v>
      </c>
      <c r="J40" s="92">
        <f t="shared" si="19"/>
        <v>0.40491561111345165</v>
      </c>
      <c r="K40" s="92">
        <f t="shared" si="19"/>
        <v>0.35585554555836646</v>
      </c>
      <c r="L40" s="80"/>
      <c r="M40" s="55"/>
      <c r="N40" s="54" t="s">
        <v>50</v>
      </c>
      <c r="O40" s="55">
        <v>2.5499999999999998</v>
      </c>
      <c r="P40" s="57"/>
      <c r="Q40" s="94" t="s">
        <v>21</v>
      </c>
      <c r="R40" s="18"/>
      <c r="S40" s="19"/>
      <c r="T40" s="20" t="s">
        <v>31</v>
      </c>
      <c r="U40" s="20"/>
      <c r="V40" t="s">
        <v>55</v>
      </c>
    </row>
    <row r="42" spans="1:22" x14ac:dyDescent="0.25">
      <c r="R42" s="26" t="s">
        <v>43</v>
      </c>
      <c r="S42" s="26"/>
    </row>
    <row r="43" spans="1:22" x14ac:dyDescent="0.25">
      <c r="C43" s="108">
        <v>2007</v>
      </c>
      <c r="D43" s="108">
        <v>2010</v>
      </c>
      <c r="E43" s="108">
        <v>2015</v>
      </c>
      <c r="F43" s="108">
        <v>2020</v>
      </c>
      <c r="G43" s="108">
        <v>2025</v>
      </c>
      <c r="H43" s="108">
        <v>2030</v>
      </c>
      <c r="I43" s="108">
        <v>2035</v>
      </c>
      <c r="J43" s="108">
        <v>2040</v>
      </c>
      <c r="K43" s="108">
        <v>2045</v>
      </c>
      <c r="L43" s="108">
        <v>2050</v>
      </c>
      <c r="M43" s="109"/>
      <c r="N43" s="110" t="s">
        <v>44</v>
      </c>
      <c r="O43" s="111"/>
      <c r="P43" s="110" t="s">
        <v>44</v>
      </c>
      <c r="Q43" s="27"/>
      <c r="R43" s="24" t="s">
        <v>52</v>
      </c>
      <c r="S43" s="24" t="s">
        <v>42</v>
      </c>
      <c r="T43" s="24" t="s">
        <v>39</v>
      </c>
      <c r="U43" s="24" t="s">
        <v>40</v>
      </c>
      <c r="V43" s="24" t="s">
        <v>41</v>
      </c>
    </row>
    <row r="44" spans="1:22" x14ac:dyDescent="0.25">
      <c r="A44" s="95">
        <v>1</v>
      </c>
      <c r="B44" s="50" t="s">
        <v>0</v>
      </c>
      <c r="C44" s="107">
        <v>1</v>
      </c>
      <c r="D44" s="51">
        <f>[1]AEEI!C3</f>
        <v>0.96745043619576843</v>
      </c>
      <c r="E44" s="51">
        <f>[1]AEEI!D3</f>
        <v>0.94113659778319003</v>
      </c>
      <c r="F44" s="51">
        <f>[1]AEEI!E3</f>
        <v>0.91553847365022478</v>
      </c>
      <c r="G44" s="51">
        <f>[1]AEEI!F3</f>
        <v>0.89063659697025432</v>
      </c>
      <c r="H44" s="51">
        <f>[1]AEEI!G3</f>
        <v>0.86641203039797621</v>
      </c>
      <c r="I44" s="51">
        <f>[1]AEEI!H3</f>
        <v>0.83946143083464253</v>
      </c>
      <c r="J44" s="52">
        <f>[1]AEEI!I3</f>
        <v>0.8</v>
      </c>
      <c r="K44" s="52">
        <f>[1]AEEI!J3</f>
        <v>0.75</v>
      </c>
      <c r="L44" s="53">
        <f>[1]AEEI!K3</f>
        <v>0.65</v>
      </c>
      <c r="M44" s="54" t="s">
        <v>47</v>
      </c>
      <c r="N44" s="55">
        <v>0.55000000000000004</v>
      </c>
      <c r="O44" s="54" t="s">
        <v>46</v>
      </c>
      <c r="P44" s="56" t="s">
        <v>48</v>
      </c>
      <c r="Q44" s="57"/>
      <c r="R44" s="58" t="s">
        <v>0</v>
      </c>
      <c r="S44" s="59"/>
      <c r="T44" s="60" t="s">
        <v>22</v>
      </c>
      <c r="U44" s="58" t="s">
        <v>23</v>
      </c>
      <c r="V44" s="58"/>
    </row>
    <row r="45" spans="1:22" s="25" customFormat="1" x14ac:dyDescent="0.25">
      <c r="A45" s="96">
        <v>2</v>
      </c>
      <c r="B45" s="106"/>
      <c r="C45" s="40">
        <v>2007</v>
      </c>
      <c r="D45" s="61">
        <v>2010</v>
      </c>
      <c r="E45" s="61">
        <v>2015</v>
      </c>
      <c r="F45" s="61">
        <v>2020</v>
      </c>
      <c r="G45" s="61">
        <v>2025</v>
      </c>
      <c r="H45" s="61">
        <v>2030</v>
      </c>
      <c r="I45" s="61">
        <v>2035</v>
      </c>
      <c r="J45" s="61">
        <v>2040</v>
      </c>
      <c r="K45" s="61">
        <v>2045</v>
      </c>
      <c r="L45" s="61">
        <v>2050</v>
      </c>
      <c r="M45" s="62"/>
      <c r="N45" s="63" t="s">
        <v>44</v>
      </c>
      <c r="O45" s="64"/>
      <c r="P45" s="63" t="s">
        <v>44</v>
      </c>
      <c r="Q45" s="65"/>
      <c r="R45" s="66" t="s">
        <v>52</v>
      </c>
      <c r="S45" s="66" t="s">
        <v>42</v>
      </c>
      <c r="T45" s="66" t="s">
        <v>39</v>
      </c>
      <c r="U45" s="66" t="s">
        <v>40</v>
      </c>
      <c r="V45" s="66" t="s">
        <v>41</v>
      </c>
    </row>
    <row r="46" spans="1:22" x14ac:dyDescent="0.25">
      <c r="A46" s="95">
        <v>3</v>
      </c>
      <c r="B46" s="50" t="s">
        <v>2</v>
      </c>
      <c r="C46" s="107">
        <v>1</v>
      </c>
      <c r="D46" s="51">
        <f>[1]AEEI_ELE_C!C3</f>
        <v>0.99700374750093756</v>
      </c>
      <c r="E46" s="51">
        <f>[1]AEEI_ELE_C!D3</f>
        <v>0.994513729395611</v>
      </c>
      <c r="F46" s="51">
        <f>[1]AEEI_ELE_C!E3</f>
        <v>0.99202993011361429</v>
      </c>
      <c r="G46" s="51">
        <f>[1]AEEI_ELE_C!F3</f>
        <v>0.98955233412342847</v>
      </c>
      <c r="H46" s="51">
        <f>[1]AEEI_ELE_C!G3</f>
        <v>0.98708092593232422</v>
      </c>
      <c r="I46" s="51">
        <f>[1]AEEI_ELE_C!H3</f>
        <v>0.98461569008626582</v>
      </c>
      <c r="J46" s="51">
        <f>[1]AEEI_ELE_C!I3</f>
        <v>0.97380410372114601</v>
      </c>
      <c r="K46" s="51">
        <f>[1]AEEI_ELE_C!J3</f>
        <v>0.96311123413142108</v>
      </c>
      <c r="L46" s="68">
        <f>[1]AEEI_ELE_C!K3</f>
        <v>0.9525357777458775</v>
      </c>
      <c r="M46" s="54" t="s">
        <v>47</v>
      </c>
      <c r="N46" s="55">
        <v>0.05</v>
      </c>
      <c r="O46" s="54" t="s">
        <v>46</v>
      </c>
      <c r="P46" s="55">
        <v>0.9</v>
      </c>
      <c r="Q46" s="57"/>
      <c r="R46" s="58" t="s">
        <v>1</v>
      </c>
      <c r="S46" s="59"/>
      <c r="T46" s="60" t="s">
        <v>26</v>
      </c>
      <c r="U46" s="58" t="s">
        <v>23</v>
      </c>
      <c r="V46" s="58"/>
    </row>
    <row r="47" spans="1:22" s="25" customFormat="1" x14ac:dyDescent="0.25">
      <c r="A47" s="96">
        <v>4</v>
      </c>
      <c r="C47" s="40">
        <v>2007</v>
      </c>
      <c r="D47" s="61">
        <v>2010</v>
      </c>
      <c r="E47" s="61">
        <v>2015</v>
      </c>
      <c r="F47" s="61">
        <v>2020</v>
      </c>
      <c r="G47" s="61">
        <v>2025</v>
      </c>
      <c r="H47" s="61">
        <v>2030</v>
      </c>
      <c r="I47" s="61">
        <v>2035</v>
      </c>
      <c r="J47" s="61">
        <v>2040</v>
      </c>
      <c r="K47" s="61">
        <v>2045</v>
      </c>
      <c r="L47" s="61">
        <v>2050</v>
      </c>
      <c r="M47" s="62"/>
      <c r="N47" s="63" t="s">
        <v>44</v>
      </c>
      <c r="O47" s="64"/>
      <c r="P47" s="63" t="s">
        <v>44</v>
      </c>
      <c r="Q47" s="65"/>
      <c r="R47" s="66" t="s">
        <v>52</v>
      </c>
      <c r="S47" s="66" t="s">
        <v>42</v>
      </c>
      <c r="T47" s="66" t="s">
        <v>39</v>
      </c>
      <c r="U47" s="66" t="s">
        <v>40</v>
      </c>
      <c r="V47" s="66" t="s">
        <v>41</v>
      </c>
    </row>
    <row r="48" spans="1:22" x14ac:dyDescent="0.25">
      <c r="A48" s="95">
        <v>5</v>
      </c>
      <c r="B48" s="50" t="s">
        <v>1</v>
      </c>
      <c r="C48" s="107">
        <v>1</v>
      </c>
      <c r="D48" s="51">
        <f>[1]AEEI_DEU!C3</f>
        <v>0.97623872383386012</v>
      </c>
      <c r="E48" s="51">
        <f>[1]AEEI_DEU!D3</f>
        <v>0.95686952400879888</v>
      </c>
      <c r="F48" s="51">
        <f>[1]AEEI_DEU!E3</f>
        <v>0.93788462147978224</v>
      </c>
      <c r="G48" s="51">
        <f>[1]AEEI_DEU!F3</f>
        <v>0.91927639154299767</v>
      </c>
      <c r="H48" s="51">
        <f>[1]AEEI_DEU!G3</f>
        <v>0.90103736077362651</v>
      </c>
      <c r="I48" s="52">
        <f>[1]AEEI_DEU!H3</f>
        <v>0.90103736077362651</v>
      </c>
      <c r="J48" s="52">
        <f>[1]AEEI_DEU!I3</f>
        <v>0.9</v>
      </c>
      <c r="K48" s="52">
        <f>[1]AEEI_DEU!J3</f>
        <v>1</v>
      </c>
      <c r="L48" s="53">
        <f>[1]AEEI_DEU!K3</f>
        <v>1</v>
      </c>
      <c r="M48" s="54" t="s">
        <v>45</v>
      </c>
      <c r="N48" s="55">
        <v>1.05</v>
      </c>
      <c r="O48" s="54" t="s">
        <v>49</v>
      </c>
      <c r="P48" s="56" t="s">
        <v>48</v>
      </c>
      <c r="Q48" s="57"/>
      <c r="R48" s="58" t="s">
        <v>2</v>
      </c>
      <c r="S48" s="59" t="s">
        <v>10</v>
      </c>
      <c r="T48" s="60" t="s">
        <v>25</v>
      </c>
      <c r="U48" s="58" t="s">
        <v>23</v>
      </c>
      <c r="V48" s="58" t="s">
        <v>24</v>
      </c>
    </row>
    <row r="49" spans="1:23" s="25" customFormat="1" x14ac:dyDescent="0.25">
      <c r="A49" s="96">
        <v>6</v>
      </c>
      <c r="B49" s="106"/>
      <c r="C49" s="40">
        <v>2007</v>
      </c>
      <c r="D49" s="61">
        <v>2010</v>
      </c>
      <c r="E49" s="61">
        <v>2015</v>
      </c>
      <c r="F49" s="61">
        <v>2020</v>
      </c>
      <c r="G49" s="61">
        <v>2025</v>
      </c>
      <c r="H49" s="61">
        <v>2030</v>
      </c>
      <c r="I49" s="61">
        <v>2035</v>
      </c>
      <c r="J49" s="61">
        <v>2040</v>
      </c>
      <c r="K49" s="61">
        <v>2045</v>
      </c>
      <c r="L49" s="61">
        <v>2050</v>
      </c>
      <c r="M49" s="62"/>
      <c r="N49" s="63" t="s">
        <v>44</v>
      </c>
      <c r="O49" s="64"/>
      <c r="P49" s="63" t="s">
        <v>44</v>
      </c>
      <c r="Q49" s="65"/>
      <c r="R49" s="66" t="s">
        <v>52</v>
      </c>
      <c r="S49" s="66" t="s">
        <v>42</v>
      </c>
      <c r="T49" s="66" t="s">
        <v>39</v>
      </c>
      <c r="U49" s="66" t="s">
        <v>40</v>
      </c>
      <c r="V49" s="66" t="s">
        <v>41</v>
      </c>
    </row>
    <row r="50" spans="1:23" x14ac:dyDescent="0.25">
      <c r="A50" s="95">
        <v>7</v>
      </c>
      <c r="B50" s="50" t="s">
        <v>4</v>
      </c>
      <c r="C50" s="107">
        <v>1</v>
      </c>
      <c r="D50" s="51">
        <f>[1]AEEI_NEU!C3</f>
        <v>0.93578859865046549</v>
      </c>
      <c r="E50" s="51">
        <f>[1]AEEI_NEU!D3</f>
        <v>0.88544014293650375</v>
      </c>
      <c r="F50" s="51">
        <f>[1]AEEI_NEU!E3</f>
        <v>0.83780059711569133</v>
      </c>
      <c r="G50" s="51">
        <f>[1]AEEI_NEU!F3</f>
        <v>0.7927242130671549</v>
      </c>
      <c r="H50" s="51">
        <f>[1]AEEI_NEU!G3</f>
        <v>0.75007308439070342</v>
      </c>
      <c r="I50" s="51">
        <f>[1]AEEI_NEU!H3</f>
        <v>0.70971672449687451</v>
      </c>
      <c r="J50" s="51">
        <f>[1]AEEI_NEU!I3</f>
        <v>0.6715316673970968</v>
      </c>
      <c r="K50" s="51">
        <f>[1]AEEI_NEU!J3</f>
        <v>0.63540108997263878</v>
      </c>
      <c r="L50" s="68">
        <f>[1]AEEI_NEU!K3</f>
        <v>0.60121445456670775</v>
      </c>
      <c r="M50" s="69"/>
      <c r="N50" s="55"/>
      <c r="O50" s="54" t="s">
        <v>50</v>
      </c>
      <c r="P50" s="55">
        <v>1.1000000000000001</v>
      </c>
      <c r="Q50" s="57"/>
      <c r="R50" s="58" t="s">
        <v>3</v>
      </c>
      <c r="S50" s="59"/>
      <c r="T50" s="60" t="s">
        <v>28</v>
      </c>
      <c r="U50" s="58" t="s">
        <v>23</v>
      </c>
      <c r="V50" s="58"/>
    </row>
    <row r="51" spans="1:23" s="25" customFormat="1" x14ac:dyDescent="0.25">
      <c r="A51" s="96">
        <v>8</v>
      </c>
      <c r="C51" s="40">
        <v>2007</v>
      </c>
      <c r="D51" s="61">
        <v>2010</v>
      </c>
      <c r="E51" s="61">
        <v>2015</v>
      </c>
      <c r="F51" s="61">
        <v>2020</v>
      </c>
      <c r="G51" s="61">
        <v>2025</v>
      </c>
      <c r="H51" s="61">
        <v>2030</v>
      </c>
      <c r="I51" s="61">
        <v>2035</v>
      </c>
      <c r="J51" s="61">
        <v>2040</v>
      </c>
      <c r="K51" s="61">
        <v>2045</v>
      </c>
      <c r="L51" s="61">
        <v>2050</v>
      </c>
      <c r="M51" s="62"/>
      <c r="N51" s="63" t="s">
        <v>44</v>
      </c>
      <c r="O51" s="64"/>
      <c r="P51" s="63" t="s">
        <v>44</v>
      </c>
      <c r="Q51" s="65"/>
      <c r="R51" s="66" t="s">
        <v>52</v>
      </c>
      <c r="S51" s="66" t="s">
        <v>42</v>
      </c>
      <c r="T51" s="66" t="s">
        <v>39</v>
      </c>
      <c r="U51" s="66" t="s">
        <v>40</v>
      </c>
      <c r="V51" s="66" t="s">
        <v>41</v>
      </c>
    </row>
    <row r="52" spans="1:23" x14ac:dyDescent="0.25">
      <c r="A52" s="95">
        <v>9</v>
      </c>
      <c r="B52" s="50" t="s">
        <v>3</v>
      </c>
      <c r="C52" s="107">
        <v>1</v>
      </c>
      <c r="D52" s="51">
        <f>[1]AEEI_EMERGE!C3</f>
        <v>0.91888569302058554</v>
      </c>
      <c r="E52" s="51">
        <f>[1]AEEI_EMERGE!D3</f>
        <v>0.85633967224941354</v>
      </c>
      <c r="F52" s="51">
        <f>[1]AEEI_EMERGE!E3</f>
        <v>0.79805098701412125</v>
      </c>
      <c r="G52" s="51">
        <f>[1]AEEI_EMERGE!F3</f>
        <v>0.74372985219901921</v>
      </c>
      <c r="H52" s="51">
        <f>[1]AEEI_EMERGE!G3</f>
        <v>0.69310620756388774</v>
      </c>
      <c r="I52" s="51">
        <f>[1]AEEI_EMERGE!H3</f>
        <v>0.64592837512597623</v>
      </c>
      <c r="J52" s="51">
        <f>[1]AEEI_EMERGE!I3</f>
        <v>0.60196180793031784</v>
      </c>
      <c r="K52" s="51">
        <f>[1]AEEI_EMERGE!J3</f>
        <v>0.56098792398780395</v>
      </c>
      <c r="L52" s="68">
        <f>[1]AEEI_EMERGE!K3</f>
        <v>0.5228030195838872</v>
      </c>
      <c r="M52" s="70"/>
      <c r="N52" s="55"/>
      <c r="O52" s="54" t="s">
        <v>50</v>
      </c>
      <c r="P52" s="55">
        <v>1.4</v>
      </c>
      <c r="Q52" s="57"/>
      <c r="R52" s="58" t="s">
        <v>4</v>
      </c>
      <c r="S52" s="59"/>
      <c r="T52" s="60" t="s">
        <v>27</v>
      </c>
      <c r="U52" s="58" t="s">
        <v>23</v>
      </c>
      <c r="V52" s="58"/>
    </row>
    <row r="53" spans="1:23" s="25" customFormat="1" x14ac:dyDescent="0.25">
      <c r="A53" s="96">
        <v>10</v>
      </c>
      <c r="B53" s="106"/>
      <c r="C53" s="40">
        <v>2007</v>
      </c>
      <c r="D53" s="61">
        <v>2010</v>
      </c>
      <c r="E53" s="61">
        <v>2015</v>
      </c>
      <c r="F53" s="61">
        <v>2020</v>
      </c>
      <c r="G53" s="61">
        <v>2025</v>
      </c>
      <c r="H53" s="61">
        <v>2030</v>
      </c>
      <c r="I53" s="61">
        <v>2035</v>
      </c>
      <c r="J53" s="61">
        <v>2040</v>
      </c>
      <c r="K53" s="61">
        <v>2045</v>
      </c>
      <c r="L53" s="61">
        <v>2050</v>
      </c>
      <c r="M53" s="62"/>
      <c r="N53" s="63" t="s">
        <v>44</v>
      </c>
      <c r="O53" s="64"/>
      <c r="P53" s="63" t="s">
        <v>44</v>
      </c>
      <c r="Q53" s="65"/>
      <c r="R53" s="66" t="s">
        <v>52</v>
      </c>
      <c r="S53" s="66" t="s">
        <v>42</v>
      </c>
      <c r="T53" s="66" t="s">
        <v>39</v>
      </c>
      <c r="U53" s="66" t="s">
        <v>40</v>
      </c>
      <c r="V53" s="66" t="s">
        <v>41</v>
      </c>
    </row>
    <row r="54" spans="1:23" x14ac:dyDescent="0.25">
      <c r="A54" s="95">
        <v>11</v>
      </c>
      <c r="B54" s="71" t="s">
        <v>5</v>
      </c>
      <c r="C54" s="107">
        <v>1</v>
      </c>
      <c r="D54" s="72">
        <f>[2]AEEI!C22</f>
        <v>0.79259336463992824</v>
      </c>
      <c r="E54" s="72">
        <f>[2]AEEI!D22</f>
        <v>0.65301896223621858</v>
      </c>
      <c r="F54" s="72">
        <f>[2]AEEI!E22</f>
        <v>0.53802338508573677</v>
      </c>
      <c r="G54" s="73">
        <f>[2]AEEI!F22</f>
        <v>0.44327834203749267</v>
      </c>
      <c r="H54" s="73">
        <f>[2]AEEI!G22</f>
        <v>0.36521774697245868</v>
      </c>
      <c r="I54" s="73">
        <f>[2]AEEI!H22</f>
        <v>0.30090349573712588</v>
      </c>
      <c r="J54" s="73">
        <f>[2]AEEI!I22</f>
        <v>0.24791487954075359</v>
      </c>
      <c r="K54" s="73">
        <f>[2]AEEI!J22</f>
        <v>0.20425747247350146</v>
      </c>
      <c r="L54" s="73">
        <f>[2]AEEI!K22</f>
        <v>0.16828806378442832</v>
      </c>
      <c r="M54" s="54"/>
      <c r="N54" s="55"/>
      <c r="O54" s="54" t="s">
        <v>50</v>
      </c>
      <c r="P54" s="55">
        <v>3.8</v>
      </c>
      <c r="Q54" s="57"/>
      <c r="R54" s="74" t="s">
        <v>5</v>
      </c>
      <c r="S54" s="74"/>
      <c r="T54" s="75"/>
      <c r="U54" s="74" t="s">
        <v>29</v>
      </c>
      <c r="V54" s="74"/>
      <c r="W54" t="s">
        <v>55</v>
      </c>
    </row>
    <row r="55" spans="1:23" s="25" customFormat="1" x14ac:dyDescent="0.25">
      <c r="A55" s="96">
        <v>12</v>
      </c>
      <c r="C55" s="40">
        <v>2007</v>
      </c>
      <c r="D55" s="61">
        <v>2010</v>
      </c>
      <c r="E55" s="61">
        <v>2015</v>
      </c>
      <c r="F55" s="61">
        <v>2020</v>
      </c>
      <c r="G55" s="61">
        <v>2025</v>
      </c>
      <c r="H55" s="61">
        <v>2030</v>
      </c>
      <c r="I55" s="61">
        <v>2035</v>
      </c>
      <c r="J55" s="61">
        <v>2040</v>
      </c>
      <c r="K55" s="61">
        <v>2045</v>
      </c>
      <c r="L55" s="61">
        <v>2050</v>
      </c>
      <c r="M55" s="62"/>
      <c r="N55" s="63" t="s">
        <v>44</v>
      </c>
      <c r="O55" s="64"/>
      <c r="P55" s="63" t="s">
        <v>44</v>
      </c>
      <c r="Q55" s="65"/>
      <c r="R55" s="66" t="s">
        <v>52</v>
      </c>
      <c r="S55" s="66" t="s">
        <v>42</v>
      </c>
      <c r="T55" s="66" t="s">
        <v>39</v>
      </c>
      <c r="U55" s="66" t="s">
        <v>40</v>
      </c>
      <c r="V55" s="66" t="s">
        <v>41</v>
      </c>
    </row>
    <row r="56" spans="1:23" x14ac:dyDescent="0.25">
      <c r="A56" s="95">
        <v>13</v>
      </c>
      <c r="B56" s="71" t="s">
        <v>12</v>
      </c>
      <c r="C56" s="107">
        <v>1</v>
      </c>
      <c r="D56" s="73">
        <f>[2]AEEI!C46</f>
        <v>0.82272016838714968</v>
      </c>
      <c r="E56" s="73">
        <f>[2]AEEI!D46</f>
        <v>0.69924429284192158</v>
      </c>
      <c r="F56" s="73">
        <f>[2]AEEI!E46</f>
        <v>0.59429998176720988</v>
      </c>
      <c r="G56" s="72">
        <f>[2]AEEI!F46</f>
        <v>0.50510597218181708</v>
      </c>
      <c r="H56" s="72">
        <f>[2]AEEI!G46</f>
        <v>0.42929841992435896</v>
      </c>
      <c r="I56" s="72">
        <f>[2]AEEI!H46</f>
        <v>0.36486825240548115</v>
      </c>
      <c r="J56" s="72">
        <f>[2]AEEI!I46</f>
        <v>0.31010792361380424</v>
      </c>
      <c r="K56" s="72">
        <f>[2]AEEI!J46</f>
        <v>0.26356616026212643</v>
      </c>
      <c r="L56" s="72">
        <f>[2]AEEI!K46</f>
        <v>0.22400949974381315</v>
      </c>
      <c r="M56" s="54"/>
      <c r="N56" s="55"/>
      <c r="O56" s="54" t="s">
        <v>50</v>
      </c>
      <c r="P56" s="55">
        <v>3.2</v>
      </c>
      <c r="Q56" s="57"/>
      <c r="R56" s="74" t="s">
        <v>12</v>
      </c>
      <c r="S56" s="74" t="s">
        <v>11</v>
      </c>
      <c r="T56" s="75" t="s">
        <v>22</v>
      </c>
      <c r="U56" s="74" t="s">
        <v>30</v>
      </c>
      <c r="V56" s="74" t="s">
        <v>53</v>
      </c>
      <c r="W56" t="s">
        <v>55</v>
      </c>
    </row>
    <row r="57" spans="1:23" s="25" customFormat="1" x14ac:dyDescent="0.25">
      <c r="A57" s="96">
        <v>14</v>
      </c>
      <c r="B57" s="106"/>
      <c r="C57" s="40">
        <v>2007</v>
      </c>
      <c r="D57" s="61">
        <v>2010</v>
      </c>
      <c r="E57" s="61">
        <v>2015</v>
      </c>
      <c r="F57" s="61">
        <v>2020</v>
      </c>
      <c r="G57" s="61">
        <v>2025</v>
      </c>
      <c r="H57" s="61">
        <v>2030</v>
      </c>
      <c r="I57" s="61">
        <v>2035</v>
      </c>
      <c r="J57" s="61">
        <v>2040</v>
      </c>
      <c r="K57" s="61">
        <v>2045</v>
      </c>
      <c r="L57" s="61">
        <v>2050</v>
      </c>
      <c r="M57" s="62"/>
      <c r="N57" s="63" t="s">
        <v>44</v>
      </c>
      <c r="O57" s="64"/>
      <c r="P57" s="63" t="s">
        <v>44</v>
      </c>
      <c r="Q57" s="65"/>
      <c r="R57" s="66" t="s">
        <v>52</v>
      </c>
      <c r="S57" s="66" t="s">
        <v>42</v>
      </c>
      <c r="T57" s="66" t="s">
        <v>39</v>
      </c>
      <c r="U57" s="66" t="s">
        <v>40</v>
      </c>
      <c r="V57" s="66" t="s">
        <v>41</v>
      </c>
    </row>
    <row r="58" spans="1:23" x14ac:dyDescent="0.25">
      <c r="A58" s="95">
        <v>15</v>
      </c>
      <c r="B58" s="71" t="s">
        <v>13</v>
      </c>
      <c r="C58" s="107">
        <v>1</v>
      </c>
      <c r="D58" s="73">
        <f>[2]AEEI!C70</f>
        <v>0.83891485948837541</v>
      </c>
      <c r="E58" s="73">
        <f>[2]AEEI!D70</f>
        <v>0.72468531274303727</v>
      </c>
      <c r="F58" s="73">
        <f>[2]AEEI!E70</f>
        <v>0.62600965588540858</v>
      </c>
      <c r="G58" s="73">
        <f>[2]AEEI!F70</f>
        <v>0.54077001751065634</v>
      </c>
      <c r="H58" s="72">
        <f>[2]AEEI!G70</f>
        <v>0.46713690290426679</v>
      </c>
      <c r="I58" s="72">
        <f>[2]AEEI!H70</f>
        <v>0.40352992767519696</v>
      </c>
      <c r="J58" s="72">
        <f>[2]AEEI!I70</f>
        <v>0.34858389803325152</v>
      </c>
      <c r="K58" s="72">
        <f>[2]AEEI!J70</f>
        <v>0.3011195096931219</v>
      </c>
      <c r="L58" s="72">
        <f>[2]AEEI!K70</f>
        <v>0.26011803651692722</v>
      </c>
      <c r="M58" s="54"/>
      <c r="N58" s="55"/>
      <c r="O58" s="54" t="s">
        <v>50</v>
      </c>
      <c r="P58" s="55">
        <v>2.89</v>
      </c>
      <c r="Q58" s="57"/>
      <c r="R58" s="74" t="s">
        <v>13</v>
      </c>
      <c r="S58" s="74"/>
      <c r="T58" s="75"/>
      <c r="U58" s="74" t="s">
        <v>31</v>
      </c>
      <c r="V58" s="74"/>
      <c r="W58" t="s">
        <v>55</v>
      </c>
    </row>
    <row r="59" spans="1:23" s="25" customFormat="1" x14ac:dyDescent="0.25">
      <c r="A59" s="96">
        <v>16</v>
      </c>
      <c r="C59" s="40">
        <v>2007</v>
      </c>
      <c r="D59" s="61">
        <v>2010</v>
      </c>
      <c r="E59" s="61">
        <v>2015</v>
      </c>
      <c r="F59" s="61">
        <v>2020</v>
      </c>
      <c r="G59" s="61">
        <v>2025</v>
      </c>
      <c r="H59" s="61">
        <v>2030</v>
      </c>
      <c r="I59" s="61">
        <v>2035</v>
      </c>
      <c r="J59" s="61">
        <v>2040</v>
      </c>
      <c r="K59" s="61">
        <v>2045</v>
      </c>
      <c r="L59" s="61">
        <v>2050</v>
      </c>
      <c r="M59" s="62"/>
      <c r="N59" s="63" t="s">
        <v>44</v>
      </c>
      <c r="O59" s="64"/>
      <c r="P59" s="63" t="s">
        <v>44</v>
      </c>
      <c r="Q59" s="65"/>
      <c r="R59" s="66" t="s">
        <v>52</v>
      </c>
      <c r="S59" s="66" t="s">
        <v>42</v>
      </c>
      <c r="T59" s="66" t="s">
        <v>39</v>
      </c>
      <c r="U59" s="66" t="s">
        <v>40</v>
      </c>
      <c r="V59" s="66" t="s">
        <v>41</v>
      </c>
    </row>
    <row r="60" spans="1:23" x14ac:dyDescent="0.25">
      <c r="A60" s="95">
        <v>17</v>
      </c>
      <c r="B60" s="76" t="s">
        <v>6</v>
      </c>
      <c r="C60" s="107">
        <v>1</v>
      </c>
      <c r="D60" s="77">
        <f>[2]AEEI_STROM!C$22</f>
        <v>0.88043267279616</v>
      </c>
      <c r="E60" s="77">
        <f>[2]AEEI_STROM!D$22</f>
        <v>0.79178926591112386</v>
      </c>
      <c r="F60" s="77">
        <f>[2]AEEI_STROM!E$22</f>
        <v>0.71207062275530153</v>
      </c>
      <c r="G60" s="77">
        <f>[2]AEEI_STROM!F$22</f>
        <v>0.64037818346483788</v>
      </c>
      <c r="H60" s="77">
        <f>[2]AEEI_STROM!G$22</f>
        <v>0.57590385665811727</v>
      </c>
      <c r="I60" s="77">
        <f>[2]AEEI_STROM!H$22</f>
        <v>0.56945068721493575</v>
      </c>
      <c r="J60" s="77">
        <f>[2]AEEI_STROM!I$22</f>
        <v>0.52001223304535049</v>
      </c>
      <c r="K60" s="77">
        <f>[2]AEEI_STROM!J$22</f>
        <v>0.47486591655432703</v>
      </c>
      <c r="L60" s="77">
        <f>[2]AEEI_STROM!K$22</f>
        <v>0.43363910380415094</v>
      </c>
      <c r="M60" s="54" t="s">
        <v>45</v>
      </c>
      <c r="N60" s="55">
        <v>2.1</v>
      </c>
      <c r="O60" s="54" t="s">
        <v>49</v>
      </c>
      <c r="P60" s="55">
        <v>1.8</v>
      </c>
      <c r="Q60" s="57"/>
      <c r="R60" s="78" t="s">
        <v>6</v>
      </c>
      <c r="S60" s="78"/>
      <c r="T60" s="79"/>
      <c r="U60" s="78" t="s">
        <v>29</v>
      </c>
      <c r="V60" s="78"/>
      <c r="W60" t="s">
        <v>55</v>
      </c>
    </row>
    <row r="61" spans="1:23" s="25" customFormat="1" x14ac:dyDescent="0.25">
      <c r="A61" s="96">
        <v>18</v>
      </c>
      <c r="B61" s="106"/>
      <c r="C61" s="40">
        <v>2007</v>
      </c>
      <c r="D61" s="61">
        <v>2010</v>
      </c>
      <c r="E61" s="61">
        <v>2015</v>
      </c>
      <c r="F61" s="61">
        <v>2020</v>
      </c>
      <c r="G61" s="61">
        <v>2025</v>
      </c>
      <c r="H61" s="61">
        <v>2030</v>
      </c>
      <c r="I61" s="61">
        <v>2035</v>
      </c>
      <c r="J61" s="61">
        <v>2040</v>
      </c>
      <c r="K61" s="61">
        <v>2045</v>
      </c>
      <c r="L61" s="61">
        <v>2050</v>
      </c>
      <c r="M61" s="62"/>
      <c r="N61" s="63" t="s">
        <v>44</v>
      </c>
      <c r="O61" s="64"/>
      <c r="P61" s="63" t="s">
        <v>44</v>
      </c>
      <c r="Q61" s="65"/>
      <c r="R61" s="66" t="s">
        <v>52</v>
      </c>
      <c r="S61" s="66" t="s">
        <v>42</v>
      </c>
      <c r="T61" s="66" t="s">
        <v>39</v>
      </c>
      <c r="U61" s="66" t="s">
        <v>40</v>
      </c>
      <c r="V61" s="66" t="s">
        <v>41</v>
      </c>
    </row>
    <row r="62" spans="1:23" x14ac:dyDescent="0.25">
      <c r="A62" s="95">
        <v>19</v>
      </c>
      <c r="B62" s="76" t="s">
        <v>14</v>
      </c>
      <c r="C62" s="107">
        <v>1</v>
      </c>
      <c r="D62" s="77">
        <f>[2]AEEI_STROM!C$46</f>
        <v>0.89674492333660416</v>
      </c>
      <c r="E62" s="77">
        <f>[2]AEEI_STROM!D$46</f>
        <v>0.81889150461300619</v>
      </c>
      <c r="F62" s="77">
        <f>[2]AEEI_STROM!E$46</f>
        <v>0.74779714819265453</v>
      </c>
      <c r="G62" s="77">
        <f>[2]AEEI_STROM!F$46</f>
        <v>0.6828750471765308</v>
      </c>
      <c r="H62" s="77">
        <f>[2]AEEI_STROM!G$46</f>
        <v>0.62358933994785959</v>
      </c>
      <c r="I62" s="77">
        <f>[2]AEEI_STROM!H$46</f>
        <v>0.56945068721493575</v>
      </c>
      <c r="J62" s="77">
        <f>[2]AEEI_STROM!I$46</f>
        <v>0.52001223304535049</v>
      </c>
      <c r="K62" s="77">
        <f>[2]AEEI_STROM!J$46</f>
        <v>0.47486591655432703</v>
      </c>
      <c r="L62" s="77">
        <f>[2]AEEI_STROM!K$46</f>
        <v>0.43363910380415094</v>
      </c>
      <c r="M62" s="80"/>
      <c r="N62" s="55"/>
      <c r="O62" s="54" t="s">
        <v>50</v>
      </c>
      <c r="P62" s="55">
        <v>1.8</v>
      </c>
      <c r="Q62" s="57"/>
      <c r="R62" s="78" t="s">
        <v>14</v>
      </c>
      <c r="S62" s="78" t="s">
        <v>11</v>
      </c>
      <c r="T62" s="79" t="s">
        <v>32</v>
      </c>
      <c r="U62" s="78" t="s">
        <v>30</v>
      </c>
      <c r="V62" s="78" t="s">
        <v>33</v>
      </c>
      <c r="W62" t="s">
        <v>55</v>
      </c>
    </row>
    <row r="63" spans="1:23" s="25" customFormat="1" x14ac:dyDescent="0.25">
      <c r="A63" s="96">
        <v>20</v>
      </c>
      <c r="C63" s="40">
        <v>2007</v>
      </c>
      <c r="D63" s="61">
        <v>2010</v>
      </c>
      <c r="E63" s="61">
        <v>2015</v>
      </c>
      <c r="F63" s="61">
        <v>2020</v>
      </c>
      <c r="G63" s="61">
        <v>2025</v>
      </c>
      <c r="H63" s="61">
        <v>2030</v>
      </c>
      <c r="I63" s="61">
        <v>2035</v>
      </c>
      <c r="J63" s="61">
        <v>2040</v>
      </c>
      <c r="K63" s="61">
        <v>2045</v>
      </c>
      <c r="L63" s="61">
        <v>2050</v>
      </c>
      <c r="M63" s="62"/>
      <c r="N63" s="63" t="s">
        <v>44</v>
      </c>
      <c r="O63" s="64"/>
      <c r="P63" s="63" t="s">
        <v>44</v>
      </c>
      <c r="Q63" s="65"/>
      <c r="R63" s="66" t="s">
        <v>52</v>
      </c>
      <c r="S63" s="66" t="s">
        <v>42</v>
      </c>
      <c r="T63" s="66" t="s">
        <v>39</v>
      </c>
      <c r="U63" s="66" t="s">
        <v>40</v>
      </c>
      <c r="V63" s="66" t="s">
        <v>41</v>
      </c>
    </row>
    <row r="64" spans="1:23" x14ac:dyDescent="0.25">
      <c r="A64" s="95">
        <v>21</v>
      </c>
      <c r="B64" s="76" t="s">
        <v>15</v>
      </c>
      <c r="C64" s="107">
        <v>1</v>
      </c>
      <c r="D64" s="77">
        <f>[2]AEEI_STROM!C$70</f>
        <v>0.89674492333660416</v>
      </c>
      <c r="E64" s="77">
        <f>[2]AEEI_STROM!D$70</f>
        <v>0.81889150461300619</v>
      </c>
      <c r="F64" s="77">
        <f>[2]AEEI_STROM!E$70</f>
        <v>0.74779714819265453</v>
      </c>
      <c r="G64" s="77">
        <f>[2]AEEI_STROM!F$70</f>
        <v>0.6828750471765308</v>
      </c>
      <c r="H64" s="77">
        <f>[2]AEEI_STROM!G$70</f>
        <v>0.62358933994785959</v>
      </c>
      <c r="I64" s="77">
        <f>[2]AEEI_STROM!H$70</f>
        <v>0.56945068721493575</v>
      </c>
      <c r="J64" s="77">
        <f>[2]AEEI_STROM!I$70</f>
        <v>0.52001223304535049</v>
      </c>
      <c r="K64" s="77">
        <f>[2]AEEI_STROM!J$70</f>
        <v>0.47486591655432703</v>
      </c>
      <c r="L64" s="77">
        <f>[2]AEEI_STROM!K$70</f>
        <v>0.43363910380415094</v>
      </c>
      <c r="M64" s="80"/>
      <c r="N64" s="55"/>
      <c r="O64" s="54" t="s">
        <v>50</v>
      </c>
      <c r="P64" s="55">
        <v>1.8</v>
      </c>
      <c r="Q64" s="57"/>
      <c r="R64" s="78" t="s">
        <v>15</v>
      </c>
      <c r="S64" s="78"/>
      <c r="T64" s="79"/>
      <c r="U64" s="78" t="s">
        <v>31</v>
      </c>
      <c r="V64" s="78"/>
      <c r="W64" t="s">
        <v>55</v>
      </c>
    </row>
    <row r="65" spans="1:24" s="25" customFormat="1" x14ac:dyDescent="0.25">
      <c r="A65" s="96">
        <v>22</v>
      </c>
      <c r="B65" s="106"/>
      <c r="C65" s="40">
        <v>2007</v>
      </c>
      <c r="D65" s="61">
        <v>2010</v>
      </c>
      <c r="E65" s="61">
        <v>2015</v>
      </c>
      <c r="F65" s="61">
        <v>2020</v>
      </c>
      <c r="G65" s="61">
        <v>2025</v>
      </c>
      <c r="H65" s="61">
        <v>2030</v>
      </c>
      <c r="I65" s="61">
        <v>2035</v>
      </c>
      <c r="J65" s="61">
        <v>2040</v>
      </c>
      <c r="K65" s="61">
        <v>2045</v>
      </c>
      <c r="L65" s="61">
        <v>2050</v>
      </c>
      <c r="M65" s="62"/>
      <c r="N65" s="63" t="s">
        <v>44</v>
      </c>
      <c r="O65" s="64"/>
      <c r="P65" s="63" t="s">
        <v>44</v>
      </c>
      <c r="Q65" s="65"/>
      <c r="R65" s="49" t="s">
        <v>52</v>
      </c>
      <c r="S65" s="49" t="s">
        <v>42</v>
      </c>
      <c r="T65" s="49" t="s">
        <v>39</v>
      </c>
      <c r="U65" s="49" t="s">
        <v>40</v>
      </c>
      <c r="V65" s="49" t="s">
        <v>41</v>
      </c>
    </row>
    <row r="66" spans="1:24" x14ac:dyDescent="0.25">
      <c r="A66" s="95">
        <v>23</v>
      </c>
      <c r="B66" s="81" t="s">
        <v>7</v>
      </c>
      <c r="C66" s="107">
        <v>1</v>
      </c>
      <c r="D66" s="82">
        <f>[2]AEEI_ELE_PROD!C$22</f>
        <v>0.94433672421240433</v>
      </c>
      <c r="E66" s="82">
        <f>[2]AEEI_ELE_PROD!D$22</f>
        <v>0.90032493558426496</v>
      </c>
      <c r="F66" s="82">
        <f>[2]AEEI_ELE_PROD!E$22</f>
        <v>0.85836436183380982</v>
      </c>
      <c r="G66" s="82">
        <f>[2]AEEI_ELE_PROD!F$22</f>
        <v>0.81835940397255014</v>
      </c>
      <c r="H66" s="82">
        <f>[2]AEEI_ELE_PROD!G$22</f>
        <v>0.78021891850161895</v>
      </c>
      <c r="I66" s="82">
        <f>[2]AEEI_ELE_PROD!H$22</f>
        <v>0.74385600975907429</v>
      </c>
      <c r="J66" s="82">
        <f>[2]AEEI_ELE_PROD!I$22</f>
        <v>0.7091878319450724</v>
      </c>
      <c r="K66" s="82">
        <f>[2]AEEI_ELE_PROD!J$22</f>
        <v>0.67613540037385833</v>
      </c>
      <c r="L66" s="82">
        <f>[2]AEEI_ELE_PROD!K$22</f>
        <v>0.64462341152255598</v>
      </c>
      <c r="M66" s="80"/>
      <c r="N66" s="55"/>
      <c r="O66" s="54" t="s">
        <v>50</v>
      </c>
      <c r="P66" s="55">
        <v>0.95</v>
      </c>
      <c r="Q66" s="83"/>
      <c r="R66" s="16" t="s">
        <v>7</v>
      </c>
      <c r="S66" s="16" t="s">
        <v>11</v>
      </c>
      <c r="T66" s="10" t="s">
        <v>34</v>
      </c>
      <c r="U66" s="11" t="s">
        <v>29</v>
      </c>
      <c r="V66" s="11" t="s">
        <v>54</v>
      </c>
      <c r="W66" t="s">
        <v>55</v>
      </c>
    </row>
    <row r="67" spans="1:24" s="25" customFormat="1" x14ac:dyDescent="0.25">
      <c r="A67" s="96">
        <v>24</v>
      </c>
      <c r="C67" s="40">
        <v>2007</v>
      </c>
      <c r="D67" s="61">
        <v>2010</v>
      </c>
      <c r="E67" s="61">
        <v>2015</v>
      </c>
      <c r="F67" s="61">
        <v>2020</v>
      </c>
      <c r="G67" s="61">
        <v>2025</v>
      </c>
      <c r="H67" s="61">
        <v>2030</v>
      </c>
      <c r="I67" s="61">
        <v>2035</v>
      </c>
      <c r="J67" s="61">
        <v>2040</v>
      </c>
      <c r="K67" s="61">
        <v>2045</v>
      </c>
      <c r="L67" s="61">
        <v>2050</v>
      </c>
      <c r="M67" s="62"/>
      <c r="N67" s="63" t="s">
        <v>44</v>
      </c>
      <c r="O67" s="64"/>
      <c r="P67" s="63" t="s">
        <v>44</v>
      </c>
      <c r="Q67" s="65"/>
      <c r="R67" s="67" t="s">
        <v>52</v>
      </c>
      <c r="S67" s="48" t="s">
        <v>42</v>
      </c>
      <c r="T67" s="48" t="s">
        <v>39</v>
      </c>
      <c r="U67" s="48" t="s">
        <v>40</v>
      </c>
      <c r="V67" s="48" t="s">
        <v>41</v>
      </c>
    </row>
    <row r="68" spans="1:24" x14ac:dyDescent="0.25">
      <c r="A68" s="95">
        <v>25</v>
      </c>
      <c r="B68" s="84" t="s">
        <v>16</v>
      </c>
      <c r="C68" s="107">
        <v>1</v>
      </c>
      <c r="D68" s="85">
        <f>[2]AEEI_ELE_PROD!C$46</f>
        <v>0.95294982124365402</v>
      </c>
      <c r="E68" s="85">
        <f>[2]AEEI_ELE_PROD!D$46</f>
        <v>0.91543685666160513</v>
      </c>
      <c r="F68" s="85">
        <f>[2]AEEI_ELE_PROD!E$46</f>
        <v>0.87940059366484791</v>
      </c>
      <c r="G68" s="85">
        <f>[2]AEEI_ELE_PROD!F$46</f>
        <v>0.84478290174846793</v>
      </c>
      <c r="H68" s="85">
        <f>[2]AEEI_ELE_PROD!G$46</f>
        <v>0.81152793872066309</v>
      </c>
      <c r="I68" s="85">
        <f>[2]AEEI_ELE_PROD!H$46</f>
        <v>0.77958206062307112</v>
      </c>
      <c r="J68" s="85">
        <f>[2]AEEI_ELE_PROD!I$46</f>
        <v>0.74889373519709179</v>
      </c>
      <c r="K68" s="85">
        <f>[2]AEEI_ELE_PROD!J$46</f>
        <v>0.71941345875661389</v>
      </c>
      <c r="L68" s="85">
        <f>[2]AEEI_ELE_PROD!K$46</f>
        <v>0.6910936763330584</v>
      </c>
      <c r="M68" s="86"/>
      <c r="N68" s="55"/>
      <c r="O68" s="54" t="s">
        <v>50</v>
      </c>
      <c r="P68" s="55">
        <v>0.8</v>
      </c>
      <c r="Q68" s="86"/>
      <c r="R68" s="87" t="s">
        <v>16</v>
      </c>
      <c r="S68" s="22" t="s">
        <v>11</v>
      </c>
      <c r="T68" s="23" t="s">
        <v>34</v>
      </c>
      <c r="U68" s="22" t="s">
        <v>30</v>
      </c>
      <c r="V68" s="22" t="s">
        <v>54</v>
      </c>
      <c r="W68" t="s">
        <v>55</v>
      </c>
      <c r="X68" s="22" t="s">
        <v>51</v>
      </c>
    </row>
    <row r="69" spans="1:24" s="25" customFormat="1" x14ac:dyDescent="0.25">
      <c r="A69" s="96">
        <v>26</v>
      </c>
      <c r="B69" s="106"/>
      <c r="C69" s="40">
        <v>2007</v>
      </c>
      <c r="D69" s="61">
        <v>2010</v>
      </c>
      <c r="E69" s="61">
        <v>2015</v>
      </c>
      <c r="F69" s="61">
        <v>2020</v>
      </c>
      <c r="G69" s="61">
        <v>2025</v>
      </c>
      <c r="H69" s="61">
        <v>2030</v>
      </c>
      <c r="I69" s="61">
        <v>2035</v>
      </c>
      <c r="J69" s="61">
        <v>2040</v>
      </c>
      <c r="K69" s="61">
        <v>2045</v>
      </c>
      <c r="L69" s="61">
        <v>2050</v>
      </c>
      <c r="M69" s="62"/>
      <c r="N69" s="63" t="s">
        <v>44</v>
      </c>
      <c r="O69" s="64"/>
      <c r="P69" s="63" t="s">
        <v>44</v>
      </c>
      <c r="Q69" s="65"/>
      <c r="R69" s="66" t="s">
        <v>52</v>
      </c>
      <c r="S69" s="48" t="s">
        <v>42</v>
      </c>
      <c r="T69" s="48" t="s">
        <v>39</v>
      </c>
      <c r="U69" s="48" t="s">
        <v>40</v>
      </c>
      <c r="V69" s="48" t="s">
        <v>41</v>
      </c>
    </row>
    <row r="70" spans="1:24" x14ac:dyDescent="0.25">
      <c r="A70" s="95">
        <v>27</v>
      </c>
      <c r="B70" s="84" t="s">
        <v>17</v>
      </c>
      <c r="C70" s="107">
        <v>1</v>
      </c>
      <c r="D70" s="85">
        <f>[2]AEEI_ELE_PROD!C$70</f>
        <v>0.96453569939339068</v>
      </c>
      <c r="E70" s="85">
        <f>[2]AEEI_ELE_PROD!D$70</f>
        <v>0.93594478410895088</v>
      </c>
      <c r="F70" s="85">
        <f>[2]AEEI_ELE_PROD!E$70</f>
        <v>0.90820136512487215</v>
      </c>
      <c r="G70" s="85">
        <f>[2]AEEI_ELE_PROD!F$70</f>
        <v>0.88128032082570495</v>
      </c>
      <c r="H70" s="85">
        <f>[2]AEEI_ELE_PROD!G$70</f>
        <v>0.85515727425478172</v>
      </c>
      <c r="I70" s="85">
        <f>[2]AEEI_ELE_PROD!H$70</f>
        <v>0.82980857104092753</v>
      </c>
      <c r="J70" s="85">
        <f>[2]AEEI_ELE_PROD!I$70</f>
        <v>0.80521125797946802</v>
      </c>
      <c r="K70" s="85">
        <f>[2]AEEI_ELE_PROD!J$70</f>
        <v>0.78134306224814698</v>
      </c>
      <c r="L70" s="85">
        <f>[2]AEEI_ELE_PROD!K$70</f>
        <v>0.75818237123912491</v>
      </c>
      <c r="M70" s="86"/>
      <c r="N70" s="55"/>
      <c r="O70" s="54" t="s">
        <v>50</v>
      </c>
      <c r="P70" s="55">
        <v>0.6</v>
      </c>
      <c r="Q70" s="86"/>
      <c r="R70" s="87" t="s">
        <v>17</v>
      </c>
      <c r="S70" s="32" t="s">
        <v>11</v>
      </c>
      <c r="T70" s="33" t="s">
        <v>34</v>
      </c>
      <c r="U70" s="32" t="s">
        <v>31</v>
      </c>
      <c r="V70" s="32" t="s">
        <v>54</v>
      </c>
      <c r="W70" t="s">
        <v>55</v>
      </c>
      <c r="X70" s="22" t="s">
        <v>51</v>
      </c>
    </row>
    <row r="71" spans="1:24" s="25" customFormat="1" x14ac:dyDescent="0.25">
      <c r="A71" s="96">
        <v>28</v>
      </c>
      <c r="C71" s="40">
        <v>2007</v>
      </c>
      <c r="D71" s="61">
        <v>2010</v>
      </c>
      <c r="E71" s="61">
        <v>2015</v>
      </c>
      <c r="F71" s="61">
        <v>2020</v>
      </c>
      <c r="G71" s="61">
        <v>2025</v>
      </c>
      <c r="H71" s="61">
        <v>2030</v>
      </c>
      <c r="I71" s="61">
        <v>2035</v>
      </c>
      <c r="J71" s="61">
        <v>2040</v>
      </c>
      <c r="K71" s="61">
        <v>2045</v>
      </c>
      <c r="L71" s="61">
        <v>2050</v>
      </c>
      <c r="M71" s="62"/>
      <c r="N71" s="63" t="s">
        <v>44</v>
      </c>
      <c r="O71" s="64"/>
      <c r="P71" s="63" t="s">
        <v>44</v>
      </c>
      <c r="Q71" s="65"/>
      <c r="R71" s="66" t="s">
        <v>52</v>
      </c>
      <c r="S71" s="48" t="s">
        <v>42</v>
      </c>
      <c r="T71" s="48" t="s">
        <v>39</v>
      </c>
      <c r="U71" s="48" t="s">
        <v>40</v>
      </c>
      <c r="V71" s="48" t="s">
        <v>41</v>
      </c>
    </row>
    <row r="72" spans="1:24" x14ac:dyDescent="0.25">
      <c r="A72" s="95">
        <v>29</v>
      </c>
      <c r="B72" s="88" t="s">
        <v>8</v>
      </c>
      <c r="C72" s="107">
        <v>1</v>
      </c>
      <c r="D72" s="89">
        <f>[2]AEEI_HH!C$22</f>
        <v>0.82017370608486562</v>
      </c>
      <c r="E72" s="89">
        <f>[2]AEEI_HH!D$22</f>
        <v>0.6952815588144533</v>
      </c>
      <c r="F72" s="89">
        <f>[2]AEEI_HH!E$22</f>
        <v>0.58940739314244195</v>
      </c>
      <c r="G72" s="89">
        <f>[2]AEEI_HH!F$22</f>
        <v>0.49965524137204753</v>
      </c>
      <c r="H72" s="89">
        <f>[2]AEEI_HH!G$22</f>
        <v>0.42357011998019667</v>
      </c>
      <c r="I72" s="89">
        <f>[2]AEEI_HH!H$22</f>
        <v>0.35907087864699633</v>
      </c>
      <c r="J72" s="89">
        <f>[2]AEEI_HH!I$22</f>
        <v>0.30439327471530325</v>
      </c>
      <c r="K72" s="89">
        <f>[2]AEEI_HH!J$22</f>
        <v>0.25804171600057763</v>
      </c>
      <c r="L72" s="89">
        <f>[2]AEEI_HH!K$22</f>
        <v>0.21874835197590914</v>
      </c>
      <c r="M72" s="80"/>
      <c r="N72" s="55"/>
      <c r="O72" s="54" t="s">
        <v>50</v>
      </c>
      <c r="P72" s="55">
        <v>3.25</v>
      </c>
      <c r="Q72" s="57"/>
      <c r="R72" s="90" t="s">
        <v>8</v>
      </c>
      <c r="S72" s="17"/>
      <c r="T72" s="12"/>
      <c r="U72" s="13" t="s">
        <v>29</v>
      </c>
      <c r="V72" s="13"/>
      <c r="W72" t="s">
        <v>55</v>
      </c>
    </row>
    <row r="73" spans="1:24" s="25" customFormat="1" x14ac:dyDescent="0.25">
      <c r="A73" s="96">
        <v>30</v>
      </c>
      <c r="B73" s="106"/>
      <c r="C73" s="40">
        <v>2007</v>
      </c>
      <c r="D73" s="61">
        <v>2010</v>
      </c>
      <c r="E73" s="61">
        <v>2015</v>
      </c>
      <c r="F73" s="61">
        <v>2020</v>
      </c>
      <c r="G73" s="61">
        <v>2025</v>
      </c>
      <c r="H73" s="61">
        <v>2030</v>
      </c>
      <c r="I73" s="61">
        <v>2035</v>
      </c>
      <c r="J73" s="61">
        <v>2040</v>
      </c>
      <c r="K73" s="61">
        <v>2045</v>
      </c>
      <c r="L73" s="61">
        <v>2050</v>
      </c>
      <c r="M73" s="62"/>
      <c r="N73" s="63" t="s">
        <v>44</v>
      </c>
      <c r="O73" s="64"/>
      <c r="P73" s="63" t="s">
        <v>44</v>
      </c>
      <c r="Q73" s="65"/>
      <c r="R73" s="66" t="s">
        <v>52</v>
      </c>
      <c r="S73" s="48" t="s">
        <v>42</v>
      </c>
      <c r="T73" s="48" t="s">
        <v>39</v>
      </c>
      <c r="U73" s="48" t="s">
        <v>40</v>
      </c>
      <c r="V73" s="48" t="s">
        <v>41</v>
      </c>
    </row>
    <row r="74" spans="1:24" x14ac:dyDescent="0.25">
      <c r="A74" s="95">
        <v>31</v>
      </c>
      <c r="B74" s="88" t="s">
        <v>18</v>
      </c>
      <c r="C74" s="107">
        <v>1</v>
      </c>
      <c r="D74" s="89">
        <f>[2]AEEI_HH!C$46</f>
        <v>0.840730551469559</v>
      </c>
      <c r="E74" s="89">
        <f>[2]AEEI_HH!D$46</f>
        <v>0.72756341757520193</v>
      </c>
      <c r="F74" s="89">
        <f>[2]AEEI_HH!E$46</f>
        <v>0.62962922623476736</v>
      </c>
      <c r="G74" s="89">
        <f>[2]AEEI_HH!F$46</f>
        <v>0.54487753638055336</v>
      </c>
      <c r="H74" s="89">
        <f>[2]AEEI_HH!G$46</f>
        <v>0.47153390802326012</v>
      </c>
      <c r="I74" s="89">
        <f>[2]AEEI_HH!H$46</f>
        <v>0.40806275093051114</v>
      </c>
      <c r="J74" s="89">
        <f>[2]AEEI_HH!I$46</f>
        <v>0.35313517408542855</v>
      </c>
      <c r="K74" s="89">
        <f>[2]AEEI_HH!J$46</f>
        <v>0.30560116279170457</v>
      </c>
      <c r="L74" s="89">
        <f>[2]AEEI_HH!K$46</f>
        <v>0.26446550089923648</v>
      </c>
      <c r="M74" s="80"/>
      <c r="N74" s="55"/>
      <c r="O74" s="54" t="s">
        <v>50</v>
      </c>
      <c r="P74" s="55">
        <v>2.85</v>
      </c>
      <c r="Q74" s="57"/>
      <c r="R74" s="90" t="s">
        <v>18</v>
      </c>
      <c r="S74" s="17" t="s">
        <v>11</v>
      </c>
      <c r="T74" s="12" t="s">
        <v>35</v>
      </c>
      <c r="U74" s="13" t="s">
        <v>30</v>
      </c>
      <c r="V74" s="13" t="s">
        <v>36</v>
      </c>
      <c r="W74" t="s">
        <v>55</v>
      </c>
    </row>
    <row r="75" spans="1:24" s="25" customFormat="1" x14ac:dyDescent="0.25">
      <c r="A75" s="96">
        <v>32</v>
      </c>
      <c r="C75" s="40">
        <v>2007</v>
      </c>
      <c r="D75" s="61">
        <v>2010</v>
      </c>
      <c r="E75" s="61">
        <v>2015</v>
      </c>
      <c r="F75" s="61">
        <v>2020</v>
      </c>
      <c r="G75" s="61">
        <v>2025</v>
      </c>
      <c r="H75" s="61">
        <v>2030</v>
      </c>
      <c r="I75" s="61">
        <v>2035</v>
      </c>
      <c r="J75" s="61">
        <v>2040</v>
      </c>
      <c r="K75" s="61">
        <v>2045</v>
      </c>
      <c r="L75" s="61">
        <v>2050</v>
      </c>
      <c r="M75" s="62"/>
      <c r="N75" s="63" t="s">
        <v>44</v>
      </c>
      <c r="O75" s="64"/>
      <c r="P75" s="63" t="s">
        <v>44</v>
      </c>
      <c r="Q75" s="65"/>
      <c r="R75" s="66" t="s">
        <v>52</v>
      </c>
      <c r="S75" s="48" t="s">
        <v>42</v>
      </c>
      <c r="T75" s="48" t="s">
        <v>39</v>
      </c>
      <c r="U75" s="48" t="s">
        <v>40</v>
      </c>
      <c r="V75" s="48" t="s">
        <v>41</v>
      </c>
    </row>
    <row r="76" spans="1:24" x14ac:dyDescent="0.25">
      <c r="A76" s="95">
        <v>33</v>
      </c>
      <c r="B76" s="88" t="s">
        <v>19</v>
      </c>
      <c r="C76" s="107">
        <v>1</v>
      </c>
      <c r="D76" s="89">
        <f>[2]AEEI_HH!C$70</f>
        <v>0.84593629727762731</v>
      </c>
      <c r="E76" s="89">
        <f>[2]AEEI_HH!D$70</f>
        <v>0.73584392704553458</v>
      </c>
      <c r="F76" s="89">
        <f>[2]AEEI_HH!E$70</f>
        <v>0.64007926685771521</v>
      </c>
      <c r="G76" s="89">
        <f>[2]AEEI_HH!F$70</f>
        <v>0.55677767092009667</v>
      </c>
      <c r="H76" s="89">
        <f>[2]AEEI_HH!G$70</f>
        <v>0.48431716333676889</v>
      </c>
      <c r="I76" s="89">
        <f>[2]AEEI_HH!H$70</f>
        <v>0.42128685641245267</v>
      </c>
      <c r="J76" s="89">
        <f>[2]AEEI_HH!I$70</f>
        <v>0.36645947907998117</v>
      </c>
      <c r="K76" s="89">
        <f>[2]AEEI_HH!J$70</f>
        <v>0.31876748055034176</v>
      </c>
      <c r="L76" s="89">
        <f>[2]AEEI_HH!K$70</f>
        <v>0.27728224389642592</v>
      </c>
      <c r="M76" s="80"/>
      <c r="N76" s="55"/>
      <c r="O76" s="54" t="s">
        <v>50</v>
      </c>
      <c r="P76" s="55">
        <v>2.75</v>
      </c>
      <c r="Q76" s="57"/>
      <c r="R76" s="90" t="s">
        <v>19</v>
      </c>
      <c r="S76" s="35"/>
      <c r="T76" s="36"/>
      <c r="U76" s="37" t="s">
        <v>31</v>
      </c>
      <c r="V76" s="37"/>
      <c r="W76" t="s">
        <v>55</v>
      </c>
    </row>
    <row r="77" spans="1:24" s="25" customFormat="1" x14ac:dyDescent="0.25">
      <c r="A77" s="96">
        <v>34</v>
      </c>
      <c r="B77" s="106"/>
      <c r="C77" s="40">
        <v>2007</v>
      </c>
      <c r="D77" s="61">
        <v>2010</v>
      </c>
      <c r="E77" s="61">
        <v>2015</v>
      </c>
      <c r="F77" s="61">
        <v>2020</v>
      </c>
      <c r="G77" s="61">
        <v>2025</v>
      </c>
      <c r="H77" s="61">
        <v>2030</v>
      </c>
      <c r="I77" s="61">
        <v>2035</v>
      </c>
      <c r="J77" s="61">
        <v>2040</v>
      </c>
      <c r="K77" s="61">
        <v>2045</v>
      </c>
      <c r="L77" s="61">
        <v>2050</v>
      </c>
      <c r="M77" s="62"/>
      <c r="N77" s="63" t="s">
        <v>44</v>
      </c>
      <c r="O77" s="64"/>
      <c r="P77" s="63" t="s">
        <v>44</v>
      </c>
      <c r="Q77" s="65"/>
      <c r="R77" s="66" t="s">
        <v>52</v>
      </c>
      <c r="S77" s="48" t="s">
        <v>42</v>
      </c>
      <c r="T77" s="48" t="s">
        <v>39</v>
      </c>
      <c r="U77" s="48" t="s">
        <v>40</v>
      </c>
      <c r="V77" s="48" t="s">
        <v>41</v>
      </c>
    </row>
    <row r="78" spans="1:24" x14ac:dyDescent="0.25">
      <c r="A78" s="95">
        <v>35</v>
      </c>
      <c r="B78" s="91" t="s">
        <v>9</v>
      </c>
      <c r="C78" s="107">
        <v>1</v>
      </c>
      <c r="D78" s="92">
        <f>[2]AEEI_TRN!C$22</f>
        <v>0.83710243641489024</v>
      </c>
      <c r="E78" s="92">
        <f>[2]AEEI_TRN!D$22</f>
        <v>0.72181756185799884</v>
      </c>
      <c r="F78" s="92">
        <f>[2]AEEI_TRN!E$22</f>
        <v>0.622409599998338</v>
      </c>
      <c r="G78" s="92">
        <f>[2]AEEI_TRN!F$22</f>
        <v>0.53669199897674713</v>
      </c>
      <c r="H78" s="92">
        <f>[2]AEEI_TRN!G$22</f>
        <v>0.46277933657582698</v>
      </c>
      <c r="I78" s="92">
        <f>[2]AEEI_TRN!H$22</f>
        <v>0.39904584895971507</v>
      </c>
      <c r="J78" s="92">
        <f>[2]AEEI_TRN!I$22</f>
        <v>0.3440896707925688</v>
      </c>
      <c r="K78" s="92">
        <f>[2]AEEI_TRN!J$22</f>
        <v>0.29670200017063952</v>
      </c>
      <c r="L78" s="92">
        <f>[2]AEEI_TRN!K$22</f>
        <v>0.25584051012774367</v>
      </c>
      <c r="M78" s="80"/>
      <c r="N78" s="55"/>
      <c r="O78" s="54" t="s">
        <v>50</v>
      </c>
      <c r="P78" s="55">
        <v>2.92</v>
      </c>
      <c r="Q78" s="57"/>
      <c r="R78" s="93" t="s">
        <v>9</v>
      </c>
      <c r="S78" s="38"/>
      <c r="T78" s="39"/>
      <c r="U78" s="38" t="s">
        <v>29</v>
      </c>
      <c r="V78" s="38"/>
      <c r="W78" t="s">
        <v>55</v>
      </c>
    </row>
    <row r="79" spans="1:24" s="25" customFormat="1" x14ac:dyDescent="0.25">
      <c r="A79" s="96">
        <v>36</v>
      </c>
      <c r="C79" s="40">
        <v>2007</v>
      </c>
      <c r="D79" s="61">
        <v>2010</v>
      </c>
      <c r="E79" s="61">
        <v>2015</v>
      </c>
      <c r="F79" s="61">
        <v>2020</v>
      </c>
      <c r="G79" s="61">
        <v>2025</v>
      </c>
      <c r="H79" s="61">
        <v>2030</v>
      </c>
      <c r="I79" s="61">
        <v>2035</v>
      </c>
      <c r="J79" s="61">
        <v>2040</v>
      </c>
      <c r="K79" s="61">
        <v>2045</v>
      </c>
      <c r="L79" s="61">
        <v>2050</v>
      </c>
      <c r="M79" s="62"/>
      <c r="N79" s="63" t="s">
        <v>44</v>
      </c>
      <c r="O79" s="64"/>
      <c r="P79" s="63" t="s">
        <v>44</v>
      </c>
      <c r="Q79" s="65"/>
      <c r="R79" s="66" t="s">
        <v>52</v>
      </c>
      <c r="S79" s="48" t="s">
        <v>42</v>
      </c>
      <c r="T79" s="48" t="s">
        <v>39</v>
      </c>
      <c r="U79" s="48" t="s">
        <v>40</v>
      </c>
      <c r="V79" s="48" t="s">
        <v>41</v>
      </c>
    </row>
    <row r="80" spans="1:24" x14ac:dyDescent="0.25">
      <c r="A80" s="95">
        <v>37</v>
      </c>
      <c r="B80" s="91" t="s">
        <v>20</v>
      </c>
      <c r="C80" s="107">
        <v>1</v>
      </c>
      <c r="D80" s="92">
        <f>[2]AEEI_TRN!C$46</f>
        <v>0.84593629727762731</v>
      </c>
      <c r="E80" s="92">
        <f>[2]AEEI_TRN!D$46</f>
        <v>0.73584392704553458</v>
      </c>
      <c r="F80" s="92">
        <f>[2]AEEI_TRN!E$46</f>
        <v>0.64007926685771521</v>
      </c>
      <c r="G80" s="92">
        <f>[2]AEEI_TRN!F$46</f>
        <v>0.55677767092009667</v>
      </c>
      <c r="H80" s="92">
        <f>[2]AEEI_TRN!G$46</f>
        <v>0.48431716333676889</v>
      </c>
      <c r="I80" s="92">
        <f>[2]AEEI_TRN!H$46</f>
        <v>0.42128685641245267</v>
      </c>
      <c r="J80" s="92">
        <f>[2]AEEI_TRN!I$46</f>
        <v>0.36645947907998117</v>
      </c>
      <c r="K80" s="92">
        <f>[2]AEEI_TRN!J$46</f>
        <v>0.31876748055034176</v>
      </c>
      <c r="L80" s="92">
        <f>[2]AEEI_TRN!K$46</f>
        <v>0.27728224389642592</v>
      </c>
      <c r="M80" s="80"/>
      <c r="N80" s="55"/>
      <c r="O80" s="54" t="s">
        <v>50</v>
      </c>
      <c r="P80" s="55">
        <v>2.75</v>
      </c>
      <c r="Q80" s="57"/>
      <c r="R80" s="93" t="s">
        <v>20</v>
      </c>
      <c r="S80" s="15" t="s">
        <v>11</v>
      </c>
      <c r="T80" s="14" t="s">
        <v>37</v>
      </c>
      <c r="U80" s="15" t="s">
        <v>30</v>
      </c>
      <c r="V80" s="15" t="s">
        <v>38</v>
      </c>
      <c r="W80" t="s">
        <v>55</v>
      </c>
    </row>
    <row r="81" spans="1:23" s="25" customFormat="1" x14ac:dyDescent="0.25">
      <c r="A81" s="96">
        <v>38</v>
      </c>
      <c r="B81" s="106"/>
      <c r="C81" s="40">
        <v>2007</v>
      </c>
      <c r="D81" s="61">
        <v>2010</v>
      </c>
      <c r="E81" s="61">
        <v>2015</v>
      </c>
      <c r="F81" s="61">
        <v>2020</v>
      </c>
      <c r="G81" s="61">
        <v>2025</v>
      </c>
      <c r="H81" s="61">
        <v>2030</v>
      </c>
      <c r="I81" s="61">
        <v>2035</v>
      </c>
      <c r="J81" s="61">
        <v>2040</v>
      </c>
      <c r="K81" s="61">
        <v>2045</v>
      </c>
      <c r="L81" s="61">
        <v>2050</v>
      </c>
      <c r="M81" s="62"/>
      <c r="N81" s="63" t="s">
        <v>44</v>
      </c>
      <c r="O81" s="64"/>
      <c r="P81" s="63" t="s">
        <v>44</v>
      </c>
      <c r="Q81" s="65"/>
      <c r="R81" s="66" t="s">
        <v>52</v>
      </c>
      <c r="S81" s="48" t="s">
        <v>42</v>
      </c>
      <c r="T81" s="48" t="s">
        <v>39</v>
      </c>
      <c r="U81" s="48" t="s">
        <v>40</v>
      </c>
      <c r="V81" s="48" t="s">
        <v>41</v>
      </c>
    </row>
    <row r="82" spans="1:23" x14ac:dyDescent="0.25">
      <c r="A82" s="95">
        <v>39</v>
      </c>
      <c r="B82" s="91" t="s">
        <v>21</v>
      </c>
      <c r="C82" s="107">
        <v>1</v>
      </c>
      <c r="D82" s="92">
        <f>[2]AEEI_TRN!C$70</f>
        <v>0.8564284004586451</v>
      </c>
      <c r="E82" s="92">
        <f>[2]AEEI_TRN!D$70</f>
        <v>0.75266249883237901</v>
      </c>
      <c r="F82" s="92">
        <f>[2]AEEI_TRN!E$70</f>
        <v>0.66146899944609672</v>
      </c>
      <c r="G82" s="92">
        <f>[2]AEEI_TRN!F$70</f>
        <v>0.58132461482668141</v>
      </c>
      <c r="H82" s="92">
        <f>[2]AEEI_TRN!G$70</f>
        <v>0.51089062085505665</v>
      </c>
      <c r="I82" s="92">
        <f>[2]AEEI_TRN!H$70</f>
        <v>0.44899049484681369</v>
      </c>
      <c r="J82" s="92">
        <f>[2]AEEI_TRN!I$70</f>
        <v>0.39459026303005873</v>
      </c>
      <c r="K82" s="92">
        <f>[2]AEEI_TRN!J$70</f>
        <v>0.34678122914662818</v>
      </c>
      <c r="L82" s="92">
        <f>[2]AEEI_TRN!K$70</f>
        <v>0.3047647956768903</v>
      </c>
      <c r="M82" s="80"/>
      <c r="N82" s="55"/>
      <c r="O82" s="54" t="s">
        <v>50</v>
      </c>
      <c r="P82" s="55">
        <v>2.5499999999999998</v>
      </c>
      <c r="Q82" s="57"/>
      <c r="R82" s="94" t="s">
        <v>21</v>
      </c>
      <c r="S82" s="18"/>
      <c r="T82" s="19"/>
      <c r="U82" s="20" t="s">
        <v>31</v>
      </c>
      <c r="V82" s="20"/>
      <c r="W82" t="s">
        <v>55</v>
      </c>
    </row>
    <row r="89" spans="1:23" x14ac:dyDescent="0.25">
      <c r="R89" s="42"/>
      <c r="S89" s="46"/>
      <c r="T89" s="41" t="s">
        <v>56</v>
      </c>
      <c r="U89" s="42"/>
      <c r="V89" s="42"/>
    </row>
    <row r="90" spans="1:23" x14ac:dyDescent="0.25">
      <c r="R90" s="42"/>
      <c r="S90" s="46" t="str">
        <f>B44</f>
        <v>AEEI_EXO</v>
      </c>
      <c r="T90" s="44" t="e">
        <f>1-($L44/#REF!)^(1/($L$43-#REF!))</f>
        <v>#REF!</v>
      </c>
      <c r="U90" s="42"/>
      <c r="V90" s="42"/>
    </row>
    <row r="91" spans="1:23" x14ac:dyDescent="0.25">
      <c r="R91" s="42"/>
      <c r="S91" s="46" t="str">
        <f>B46</f>
        <v>AEEI_EXO_ELE_C</v>
      </c>
      <c r="T91" s="44" t="e">
        <f>1-($L46/#REF!)^(1/($L$43-#REF!))</f>
        <v>#REF!</v>
      </c>
      <c r="U91" s="42"/>
      <c r="V91" s="42"/>
    </row>
    <row r="92" spans="1:23" x14ac:dyDescent="0.25">
      <c r="R92" s="42"/>
      <c r="S92" s="46" t="str">
        <f>B48</f>
        <v>AEEI_EXO_DEU</v>
      </c>
      <c r="T92" s="45" t="e">
        <f>1-($J48/#REF!)^(1/($J$43-#REF!))</f>
        <v>#REF!</v>
      </c>
      <c r="U92" s="43" t="s">
        <v>57</v>
      </c>
      <c r="V92" s="42"/>
    </row>
    <row r="93" spans="1:23" x14ac:dyDescent="0.25">
      <c r="R93" s="42"/>
      <c r="S93" s="46" t="str">
        <f>B50</f>
        <v>AEEI_EXO_NEU</v>
      </c>
      <c r="T93" s="44" t="e">
        <f>1-($L50/#REF!)^(1/($L$43-#REF!))</f>
        <v>#REF!</v>
      </c>
      <c r="U93" s="42"/>
      <c r="V93" s="42"/>
    </row>
    <row r="94" spans="1:23" x14ac:dyDescent="0.25">
      <c r="R94" s="42"/>
      <c r="S94" s="46" t="str">
        <f>B52</f>
        <v>AEEI_EXO_EMERGE</v>
      </c>
      <c r="T94" s="44" t="e">
        <f>1-($L52/#REF!)^(1/($L$43-#REF!))</f>
        <v>#REF!</v>
      </c>
      <c r="U94" s="42"/>
      <c r="V94" s="42"/>
    </row>
    <row r="95" spans="1:23" x14ac:dyDescent="0.25">
      <c r="R95" s="42"/>
      <c r="S95" s="46"/>
      <c r="T95" s="44"/>
    </row>
    <row r="96" spans="1:23" x14ac:dyDescent="0.25">
      <c r="R96" s="42"/>
      <c r="S96" s="46"/>
      <c r="T96" s="44"/>
    </row>
    <row r="97" spans="18:20" x14ac:dyDescent="0.25">
      <c r="R97" s="42"/>
      <c r="S97" s="46" t="str">
        <f>B58</f>
        <v>AEEI_EXOGEN_AFTER2025</v>
      </c>
      <c r="T97" s="47" t="e">
        <f>1-($J58/#REF!)^(1/($J$43-#REF!))</f>
        <v>#REF!</v>
      </c>
    </row>
    <row r="98" spans="18:20" x14ac:dyDescent="0.25">
      <c r="R98" s="42"/>
      <c r="S98" s="46"/>
      <c r="T98" s="47"/>
    </row>
    <row r="99" spans="18:20" x14ac:dyDescent="0.25">
      <c r="R99" s="42"/>
      <c r="S99" s="46"/>
      <c r="T99" s="47"/>
    </row>
    <row r="100" spans="18:20" x14ac:dyDescent="0.25">
      <c r="R100" s="42"/>
      <c r="S100" s="46" t="str">
        <f>B64</f>
        <v>AEEI_EXOGEN_ELE_AFTER2025</v>
      </c>
      <c r="T100" s="47" t="e">
        <f>1-($L64/#REF!)^(1/($L$43-#REF!))</f>
        <v>#REF!</v>
      </c>
    </row>
    <row r="101" spans="18:20" x14ac:dyDescent="0.25">
      <c r="R101" s="42"/>
      <c r="S101" s="46"/>
      <c r="T101" s="47"/>
    </row>
    <row r="102" spans="18:20" x14ac:dyDescent="0.25">
      <c r="R102" s="42"/>
      <c r="S102" s="46"/>
      <c r="T102" s="47"/>
    </row>
    <row r="103" spans="18:20" x14ac:dyDescent="0.25">
      <c r="R103" s="42"/>
      <c r="S103" s="46" t="str">
        <f>B70</f>
        <v>AEEI_EXOGEN_GEN_YR_AFTER2025</v>
      </c>
      <c r="T103" s="47" t="e">
        <f>1-($L70/#REF!)^(1/($L$43-#REF!))</f>
        <v>#REF!</v>
      </c>
    </row>
    <row r="104" spans="18:20" x14ac:dyDescent="0.25">
      <c r="R104" s="42"/>
      <c r="S104" s="46"/>
      <c r="T104" s="47"/>
    </row>
    <row r="105" spans="18:20" x14ac:dyDescent="0.25">
      <c r="R105" s="42"/>
      <c r="S105" s="46"/>
      <c r="T105" s="47"/>
    </row>
    <row r="106" spans="18:20" x14ac:dyDescent="0.25">
      <c r="R106" s="42"/>
      <c r="S106" s="46" t="str">
        <f>B76</f>
        <v>AEEI_EXOGEN_HH_AFTER2025</v>
      </c>
      <c r="T106" s="47" t="e">
        <f>1-($L76/#REF!)^(1/($L$43-#REF!))</f>
        <v>#REF!</v>
      </c>
    </row>
    <row r="107" spans="18:20" x14ac:dyDescent="0.25">
      <c r="R107" s="42"/>
      <c r="S107" s="46"/>
      <c r="T107" s="47"/>
    </row>
    <row r="108" spans="18:20" x14ac:dyDescent="0.25">
      <c r="R108" s="42"/>
      <c r="S108" s="46"/>
      <c r="T108" s="47"/>
    </row>
    <row r="109" spans="18:20" x14ac:dyDescent="0.25">
      <c r="R109" s="42"/>
      <c r="S109" s="46" t="str">
        <f>B82</f>
        <v>AEEI_EXOGEN_TRN_AFTER2025</v>
      </c>
      <c r="T109" s="44" t="e">
        <f>1-($L82/#REF!)^(1/($L$43-#REF!))</f>
        <v>#REF!</v>
      </c>
    </row>
    <row r="110" spans="18:20" x14ac:dyDescent="0.25">
      <c r="R110" s="42"/>
      <c r="S110" s="46"/>
      <c r="T110" s="44"/>
    </row>
    <row r="136" spans="4:21" x14ac:dyDescent="0.25">
      <c r="H136" t="s">
        <v>78</v>
      </c>
    </row>
    <row r="140" spans="4:21" x14ac:dyDescent="0.25">
      <c r="D140">
        <v>2</v>
      </c>
      <c r="E140">
        <v>3</v>
      </c>
      <c r="F140" s="1" t="s">
        <v>102</v>
      </c>
      <c r="G140" t="s">
        <v>58</v>
      </c>
      <c r="I140" t="str">
        <f>CONCATENATE("$libinclude     xlimport","     ",F140,"               aeei.xls     AEEI!",G140)</f>
        <v>$libinclude     xlimport     aeei_exo               aeei.xls     AEEI!C2:M3</v>
      </c>
      <c r="J140" t="s">
        <v>79</v>
      </c>
      <c r="K140" t="s">
        <v>80</v>
      </c>
      <c r="L140" t="s">
        <v>0</v>
      </c>
      <c r="M140" t="s">
        <v>81</v>
      </c>
      <c r="N140" t="s">
        <v>82</v>
      </c>
      <c r="P140" s="25" t="str">
        <f>CONCATENATE("$libinclude xlimport"," ",F140," aeei.xls AEEI!",G140)</f>
        <v>$libinclude xlimport aeei_exo aeei.xls AEEI!C2:M3</v>
      </c>
      <c r="Q140" s="25" t="s">
        <v>79</v>
      </c>
      <c r="R140" t="s">
        <v>80</v>
      </c>
      <c r="S140" t="s">
        <v>0</v>
      </c>
      <c r="T140" t="s">
        <v>81</v>
      </c>
      <c r="U140" t="s">
        <v>82</v>
      </c>
    </row>
    <row r="141" spans="4:21" x14ac:dyDescent="0.25">
      <c r="D141">
        <v>4</v>
      </c>
      <c r="E141">
        <v>5</v>
      </c>
      <c r="F141" s="2" t="s">
        <v>103</v>
      </c>
      <c r="G141" t="s">
        <v>59</v>
      </c>
      <c r="I141" t="str">
        <f t="shared" ref="I141:I159" si="20">CONCATENATE("$libinclude     xlimport","     ",F141,"               aeei.xls     AEEI!",G141)</f>
        <v>$libinclude     xlimport     aeei_exo_ele_c               aeei.xls     AEEI!C4:M5</v>
      </c>
      <c r="J141" t="s">
        <v>79</v>
      </c>
      <c r="K141" t="s">
        <v>80</v>
      </c>
      <c r="L141" t="s">
        <v>2</v>
      </c>
      <c r="M141" t="s">
        <v>81</v>
      </c>
      <c r="N141" t="s">
        <v>83</v>
      </c>
      <c r="P141" s="25" t="str">
        <f t="shared" ref="P141:P159" si="21">CONCATENATE("$libinclude xlimport"," ",F141," aeei.xls AEEI!",G141)</f>
        <v>$libinclude xlimport aeei_exo_ele_c aeei.xls AEEI!C4:M5</v>
      </c>
      <c r="Q141" s="25" t="s">
        <v>79</v>
      </c>
      <c r="R141" t="s">
        <v>80</v>
      </c>
      <c r="S141" t="s">
        <v>2</v>
      </c>
      <c r="T141" t="s">
        <v>81</v>
      </c>
      <c r="U141" t="s">
        <v>83</v>
      </c>
    </row>
    <row r="142" spans="4:21" x14ac:dyDescent="0.25">
      <c r="D142">
        <v>6</v>
      </c>
      <c r="E142">
        <v>7</v>
      </c>
      <c r="F142" s="2" t="s">
        <v>104</v>
      </c>
      <c r="G142" t="s">
        <v>60</v>
      </c>
      <c r="I142" t="str">
        <f t="shared" si="20"/>
        <v>$libinclude     xlimport     aeei_exo_deu               aeei.xls     AEEI!C6:M7</v>
      </c>
      <c r="J142" t="s">
        <v>79</v>
      </c>
      <c r="K142" t="s">
        <v>80</v>
      </c>
      <c r="L142" t="s">
        <v>1</v>
      </c>
      <c r="M142" t="s">
        <v>81</v>
      </c>
      <c r="N142" t="s">
        <v>84</v>
      </c>
      <c r="P142" s="25" t="str">
        <f t="shared" si="21"/>
        <v>$libinclude xlimport aeei_exo_deu aeei.xls AEEI!C6:M7</v>
      </c>
      <c r="Q142" s="25" t="s">
        <v>79</v>
      </c>
      <c r="R142" t="s">
        <v>80</v>
      </c>
      <c r="S142" t="s">
        <v>1</v>
      </c>
      <c r="T142" t="s">
        <v>81</v>
      </c>
      <c r="U142" t="s">
        <v>84</v>
      </c>
    </row>
    <row r="143" spans="4:21" x14ac:dyDescent="0.25">
      <c r="D143">
        <v>8</v>
      </c>
      <c r="E143">
        <v>9</v>
      </c>
      <c r="F143" s="2" t="s">
        <v>105</v>
      </c>
      <c r="G143" t="s">
        <v>61</v>
      </c>
      <c r="I143" t="str">
        <f t="shared" si="20"/>
        <v>$libinclude     xlimport     aeei_exo_neu               aeei.xls     AEEI!C8:M9</v>
      </c>
      <c r="J143" t="s">
        <v>79</v>
      </c>
      <c r="K143" t="s">
        <v>80</v>
      </c>
      <c r="L143" t="s">
        <v>4</v>
      </c>
      <c r="M143" t="s">
        <v>81</v>
      </c>
      <c r="N143" t="s">
        <v>85</v>
      </c>
      <c r="P143" s="25" t="str">
        <f t="shared" si="21"/>
        <v>$libinclude xlimport aeei_exo_neu aeei.xls AEEI!C8:M9</v>
      </c>
      <c r="Q143" s="25" t="s">
        <v>79</v>
      </c>
      <c r="R143" t="s">
        <v>80</v>
      </c>
      <c r="S143" t="s">
        <v>4</v>
      </c>
      <c r="T143" t="s">
        <v>81</v>
      </c>
      <c r="U143" t="s">
        <v>85</v>
      </c>
    </row>
    <row r="144" spans="4:21" x14ac:dyDescent="0.25">
      <c r="D144">
        <v>10</v>
      </c>
      <c r="E144">
        <v>11</v>
      </c>
      <c r="F144" s="28" t="s">
        <v>106</v>
      </c>
      <c r="G144" t="s">
        <v>62</v>
      </c>
      <c r="I144" t="str">
        <f t="shared" si="20"/>
        <v>$libinclude     xlimport     aeei_exo_emerge               aeei.xls     AEEI!C10:M11</v>
      </c>
      <c r="J144" t="s">
        <v>79</v>
      </c>
      <c r="K144" t="s">
        <v>80</v>
      </c>
      <c r="L144" t="s">
        <v>3</v>
      </c>
      <c r="M144" t="s">
        <v>81</v>
      </c>
      <c r="N144" t="s">
        <v>86</v>
      </c>
      <c r="P144" s="25" t="str">
        <f t="shared" si="21"/>
        <v>$libinclude xlimport aeei_exo_emerge aeei.xls AEEI!C10:M11</v>
      </c>
      <c r="Q144" s="25" t="s">
        <v>79</v>
      </c>
      <c r="R144" t="s">
        <v>80</v>
      </c>
      <c r="S144" t="s">
        <v>3</v>
      </c>
      <c r="T144" t="s">
        <v>81</v>
      </c>
      <c r="U144" t="s">
        <v>86</v>
      </c>
    </row>
    <row r="145" spans="4:21" x14ac:dyDescent="0.25">
      <c r="D145">
        <v>12</v>
      </c>
      <c r="E145">
        <v>13</v>
      </c>
      <c r="F145" s="3" t="s">
        <v>107</v>
      </c>
      <c r="G145" t="s">
        <v>63</v>
      </c>
      <c r="I145" t="str">
        <f t="shared" si="20"/>
        <v>$libinclude     xlimport     aeei_exogen               aeei.xls     AEEI!C12:M13</v>
      </c>
      <c r="J145" t="s">
        <v>79</v>
      </c>
      <c r="K145" t="s">
        <v>80</v>
      </c>
      <c r="L145" t="s">
        <v>5</v>
      </c>
      <c r="M145" t="s">
        <v>81</v>
      </c>
      <c r="N145" t="s">
        <v>87</v>
      </c>
      <c r="P145" s="25" t="str">
        <f t="shared" si="21"/>
        <v>$libinclude xlimport aeei_exogen aeei.xls AEEI!C12:M13</v>
      </c>
      <c r="Q145" s="25" t="s">
        <v>79</v>
      </c>
      <c r="R145" t="s">
        <v>80</v>
      </c>
      <c r="S145" t="s">
        <v>5</v>
      </c>
      <c r="T145" t="s">
        <v>81</v>
      </c>
      <c r="U145" t="s">
        <v>87</v>
      </c>
    </row>
    <row r="146" spans="4:21" x14ac:dyDescent="0.25">
      <c r="D146">
        <v>14</v>
      </c>
      <c r="E146">
        <v>15</v>
      </c>
      <c r="F146" s="3" t="s">
        <v>108</v>
      </c>
      <c r="G146" t="s">
        <v>64</v>
      </c>
      <c r="I146" t="str">
        <f t="shared" si="20"/>
        <v>$libinclude     xlimport     aeei_exogen_after2020               aeei.xls     AEEI!C14:M15</v>
      </c>
      <c r="J146" t="s">
        <v>79</v>
      </c>
      <c r="K146" t="s">
        <v>80</v>
      </c>
      <c r="L146" t="s">
        <v>12</v>
      </c>
      <c r="M146" t="s">
        <v>81</v>
      </c>
      <c r="N146" t="s">
        <v>88</v>
      </c>
      <c r="P146" s="25" t="str">
        <f t="shared" si="21"/>
        <v>$libinclude xlimport aeei_exogen_after2020 aeei.xls AEEI!C14:M15</v>
      </c>
      <c r="Q146" s="25" t="s">
        <v>79</v>
      </c>
      <c r="R146" t="s">
        <v>80</v>
      </c>
      <c r="S146" t="s">
        <v>12</v>
      </c>
      <c r="T146" t="s">
        <v>81</v>
      </c>
      <c r="U146" t="s">
        <v>88</v>
      </c>
    </row>
    <row r="147" spans="4:21" x14ac:dyDescent="0.25">
      <c r="D147">
        <v>16</v>
      </c>
      <c r="E147">
        <v>17</v>
      </c>
      <c r="F147" s="29" t="s">
        <v>109</v>
      </c>
      <c r="G147" t="s">
        <v>65</v>
      </c>
      <c r="I147" t="str">
        <f t="shared" si="20"/>
        <v>$libinclude     xlimport     aeei_exogen_after2025               aeei.xls     AEEI!C16:M17</v>
      </c>
      <c r="J147" t="s">
        <v>79</v>
      </c>
      <c r="K147" t="s">
        <v>80</v>
      </c>
      <c r="L147" t="s">
        <v>13</v>
      </c>
      <c r="M147" t="s">
        <v>81</v>
      </c>
      <c r="N147" t="s">
        <v>89</v>
      </c>
      <c r="P147" s="25" t="str">
        <f t="shared" si="21"/>
        <v>$libinclude xlimport aeei_exogen_after2025 aeei.xls AEEI!C16:M17</v>
      </c>
      <c r="Q147" s="25" t="s">
        <v>79</v>
      </c>
      <c r="R147" t="s">
        <v>80</v>
      </c>
      <c r="S147" t="s">
        <v>13</v>
      </c>
      <c r="T147" t="s">
        <v>81</v>
      </c>
      <c r="U147" t="s">
        <v>89</v>
      </c>
    </row>
    <row r="148" spans="4:21" x14ac:dyDescent="0.25">
      <c r="D148">
        <v>18</v>
      </c>
      <c r="E148">
        <v>19</v>
      </c>
      <c r="F148" s="4" t="s">
        <v>110</v>
      </c>
      <c r="G148" t="s">
        <v>66</v>
      </c>
      <c r="I148" t="str">
        <f t="shared" si="20"/>
        <v>$libinclude     xlimport     aeei_exogen_ele               aeei.xls     AEEI!C18:M19</v>
      </c>
      <c r="J148" t="s">
        <v>79</v>
      </c>
      <c r="K148" t="s">
        <v>80</v>
      </c>
      <c r="L148" t="s">
        <v>6</v>
      </c>
      <c r="M148" t="s">
        <v>81</v>
      </c>
      <c r="N148" t="s">
        <v>90</v>
      </c>
      <c r="P148" s="25" t="str">
        <f t="shared" si="21"/>
        <v>$libinclude xlimport aeei_exogen_ele aeei.xls AEEI!C18:M19</v>
      </c>
      <c r="Q148" s="25" t="s">
        <v>79</v>
      </c>
      <c r="R148" t="s">
        <v>80</v>
      </c>
      <c r="S148" t="s">
        <v>6</v>
      </c>
      <c r="T148" t="s">
        <v>81</v>
      </c>
      <c r="U148" t="s">
        <v>90</v>
      </c>
    </row>
    <row r="149" spans="4:21" x14ac:dyDescent="0.25">
      <c r="D149">
        <v>20</v>
      </c>
      <c r="E149">
        <v>21</v>
      </c>
      <c r="F149" s="4" t="s">
        <v>111</v>
      </c>
      <c r="G149" t="s">
        <v>67</v>
      </c>
      <c r="I149" t="str">
        <f t="shared" si="20"/>
        <v>$libinclude     xlimport     aeei_exogen_ele_after2020               aeei.xls     AEEI!C20:M21</v>
      </c>
      <c r="J149" t="s">
        <v>79</v>
      </c>
      <c r="K149" t="s">
        <v>80</v>
      </c>
      <c r="L149" t="s">
        <v>14</v>
      </c>
      <c r="M149" t="s">
        <v>81</v>
      </c>
      <c r="N149" t="s">
        <v>91</v>
      </c>
      <c r="P149" s="25" t="str">
        <f t="shared" si="21"/>
        <v>$libinclude xlimport aeei_exogen_ele_after2020 aeei.xls AEEI!C20:M21</v>
      </c>
      <c r="Q149" s="25" t="s">
        <v>79</v>
      </c>
      <c r="R149" t="s">
        <v>80</v>
      </c>
      <c r="S149" t="s">
        <v>14</v>
      </c>
      <c r="T149" t="s">
        <v>81</v>
      </c>
      <c r="U149" t="s">
        <v>91</v>
      </c>
    </row>
    <row r="150" spans="4:21" x14ac:dyDescent="0.25">
      <c r="D150">
        <v>22</v>
      </c>
      <c r="E150">
        <v>23</v>
      </c>
      <c r="F150" s="30" t="s">
        <v>112</v>
      </c>
      <c r="G150" t="s">
        <v>68</v>
      </c>
      <c r="I150" t="str">
        <f t="shared" si="20"/>
        <v>$libinclude     xlimport     aeei_exogen_ele_after2025               aeei.xls     AEEI!C22:M23</v>
      </c>
      <c r="J150" t="s">
        <v>79</v>
      </c>
      <c r="K150" t="s">
        <v>80</v>
      </c>
      <c r="L150" t="s">
        <v>15</v>
      </c>
      <c r="M150" t="s">
        <v>81</v>
      </c>
      <c r="N150" t="s">
        <v>92</v>
      </c>
      <c r="P150" s="25" t="str">
        <f t="shared" si="21"/>
        <v>$libinclude xlimport aeei_exogen_ele_after2025 aeei.xls AEEI!C22:M23</v>
      </c>
      <c r="Q150" s="25" t="s">
        <v>79</v>
      </c>
      <c r="R150" t="s">
        <v>80</v>
      </c>
      <c r="S150" t="s">
        <v>15</v>
      </c>
      <c r="T150" t="s">
        <v>81</v>
      </c>
      <c r="U150" t="s">
        <v>92</v>
      </c>
    </row>
    <row r="151" spans="4:21" x14ac:dyDescent="0.25">
      <c r="D151">
        <v>24</v>
      </c>
      <c r="E151">
        <v>25</v>
      </c>
      <c r="F151" s="5" t="s">
        <v>113</v>
      </c>
      <c r="G151" t="s">
        <v>69</v>
      </c>
      <c r="I151" t="str">
        <f t="shared" si="20"/>
        <v>$libinclude     xlimport     aeei_exogen_gen_yr               aeei.xls     AEEI!C24:M25</v>
      </c>
      <c r="J151" t="s">
        <v>79</v>
      </c>
      <c r="K151" t="s">
        <v>80</v>
      </c>
      <c r="L151" t="s">
        <v>7</v>
      </c>
      <c r="M151" t="s">
        <v>81</v>
      </c>
      <c r="N151" t="s">
        <v>93</v>
      </c>
      <c r="P151" s="25" t="str">
        <f t="shared" si="21"/>
        <v>$libinclude xlimport aeei_exogen_gen_yr aeei.xls AEEI!C24:M25</v>
      </c>
      <c r="Q151" s="25" t="s">
        <v>79</v>
      </c>
      <c r="R151" t="s">
        <v>80</v>
      </c>
      <c r="S151" t="s">
        <v>7</v>
      </c>
      <c r="T151" t="s">
        <v>81</v>
      </c>
      <c r="U151" t="s">
        <v>93</v>
      </c>
    </row>
    <row r="152" spans="4:21" x14ac:dyDescent="0.25">
      <c r="D152">
        <v>26</v>
      </c>
      <c r="E152">
        <v>27</v>
      </c>
      <c r="F152" s="21" t="s">
        <v>114</v>
      </c>
      <c r="G152" t="s">
        <v>70</v>
      </c>
      <c r="I152" t="str">
        <f t="shared" si="20"/>
        <v>$libinclude     xlimport     aeei_exogen_gen_yr_after2020               aeei.xls     AEEI!C26:M27</v>
      </c>
      <c r="J152" t="s">
        <v>79</v>
      </c>
      <c r="K152" t="s">
        <v>80</v>
      </c>
      <c r="L152" t="s">
        <v>16</v>
      </c>
      <c r="M152" t="s">
        <v>81</v>
      </c>
      <c r="N152" t="s">
        <v>94</v>
      </c>
      <c r="P152" s="25" t="str">
        <f t="shared" si="21"/>
        <v>$libinclude xlimport aeei_exogen_gen_yr_after2020 aeei.xls AEEI!C26:M27</v>
      </c>
      <c r="Q152" s="25" t="s">
        <v>79</v>
      </c>
      <c r="R152" t="s">
        <v>80</v>
      </c>
      <c r="S152" t="s">
        <v>16</v>
      </c>
      <c r="T152" t="s">
        <v>81</v>
      </c>
      <c r="U152" t="s">
        <v>94</v>
      </c>
    </row>
    <row r="153" spans="4:21" x14ac:dyDescent="0.25">
      <c r="D153">
        <v>28</v>
      </c>
      <c r="E153">
        <v>29</v>
      </c>
      <c r="F153" s="31" t="s">
        <v>115</v>
      </c>
      <c r="G153" t="s">
        <v>71</v>
      </c>
      <c r="I153" t="str">
        <f t="shared" si="20"/>
        <v>$libinclude     xlimport     aeei_exogen_gen_yr_after2025               aeei.xls     AEEI!C28:M29</v>
      </c>
      <c r="J153" t="s">
        <v>79</v>
      </c>
      <c r="K153" t="s">
        <v>80</v>
      </c>
      <c r="L153" t="s">
        <v>17</v>
      </c>
      <c r="M153" t="s">
        <v>81</v>
      </c>
      <c r="N153" t="s">
        <v>95</v>
      </c>
      <c r="P153" s="25" t="str">
        <f t="shared" si="21"/>
        <v>$libinclude xlimport aeei_exogen_gen_yr_after2025 aeei.xls AEEI!C28:M29</v>
      </c>
      <c r="Q153" s="25" t="s">
        <v>79</v>
      </c>
      <c r="R153" t="s">
        <v>80</v>
      </c>
      <c r="S153" t="s">
        <v>17</v>
      </c>
      <c r="T153" t="s">
        <v>81</v>
      </c>
      <c r="U153" t="s">
        <v>95</v>
      </c>
    </row>
    <row r="154" spans="4:21" x14ac:dyDescent="0.25">
      <c r="D154">
        <v>30</v>
      </c>
      <c r="E154">
        <v>31</v>
      </c>
      <c r="F154" s="6" t="s">
        <v>116</v>
      </c>
      <c r="G154" t="s">
        <v>72</v>
      </c>
      <c r="I154" t="str">
        <f t="shared" si="20"/>
        <v>$libinclude     xlimport     aeei_exogen_hh               aeei.xls     AEEI!C30:M31</v>
      </c>
      <c r="J154" t="s">
        <v>79</v>
      </c>
      <c r="K154" t="s">
        <v>80</v>
      </c>
      <c r="L154" t="s">
        <v>8</v>
      </c>
      <c r="M154" t="s">
        <v>81</v>
      </c>
      <c r="N154" t="s">
        <v>96</v>
      </c>
      <c r="P154" s="25" t="str">
        <f t="shared" si="21"/>
        <v>$libinclude xlimport aeei_exogen_hh aeei.xls AEEI!C30:M31</v>
      </c>
      <c r="Q154" s="25" t="s">
        <v>79</v>
      </c>
      <c r="R154" t="s">
        <v>80</v>
      </c>
      <c r="S154" t="s">
        <v>8</v>
      </c>
      <c r="T154" t="s">
        <v>81</v>
      </c>
      <c r="U154" t="s">
        <v>96</v>
      </c>
    </row>
    <row r="155" spans="4:21" x14ac:dyDescent="0.25">
      <c r="D155">
        <v>32</v>
      </c>
      <c r="E155">
        <v>33</v>
      </c>
      <c r="F155" s="6" t="s">
        <v>117</v>
      </c>
      <c r="G155" t="s">
        <v>73</v>
      </c>
      <c r="I155" t="str">
        <f t="shared" si="20"/>
        <v>$libinclude     xlimport     aeei_exogen_hh_after2020               aeei.xls     AEEI!C32:M33</v>
      </c>
      <c r="J155" t="s">
        <v>79</v>
      </c>
      <c r="K155" t="s">
        <v>80</v>
      </c>
      <c r="L155" t="s">
        <v>18</v>
      </c>
      <c r="M155" t="s">
        <v>81</v>
      </c>
      <c r="N155" t="s">
        <v>97</v>
      </c>
      <c r="P155" s="25" t="str">
        <f t="shared" si="21"/>
        <v>$libinclude xlimport aeei_exogen_hh_after2020 aeei.xls AEEI!C32:M33</v>
      </c>
      <c r="Q155" s="25" t="s">
        <v>79</v>
      </c>
      <c r="R155" t="s">
        <v>80</v>
      </c>
      <c r="S155" t="s">
        <v>18</v>
      </c>
      <c r="T155" t="s">
        <v>81</v>
      </c>
      <c r="U155" t="s">
        <v>97</v>
      </c>
    </row>
    <row r="156" spans="4:21" x14ac:dyDescent="0.25">
      <c r="D156">
        <v>34</v>
      </c>
      <c r="E156">
        <v>35</v>
      </c>
      <c r="F156" s="34" t="s">
        <v>118</v>
      </c>
      <c r="G156" t="s">
        <v>74</v>
      </c>
      <c r="I156" t="str">
        <f t="shared" si="20"/>
        <v>$libinclude     xlimport     aeei_exogen_hh_after2025               aeei.xls     AEEI!C34:M35</v>
      </c>
      <c r="J156" t="s">
        <v>79</v>
      </c>
      <c r="K156" t="s">
        <v>80</v>
      </c>
      <c r="L156" t="s">
        <v>19</v>
      </c>
      <c r="M156" t="s">
        <v>81</v>
      </c>
      <c r="N156" t="s">
        <v>98</v>
      </c>
      <c r="P156" s="25" t="str">
        <f t="shared" si="21"/>
        <v>$libinclude xlimport aeei_exogen_hh_after2025 aeei.xls AEEI!C34:M35</v>
      </c>
      <c r="Q156" s="25" t="s">
        <v>79</v>
      </c>
      <c r="R156" t="s">
        <v>80</v>
      </c>
      <c r="S156" t="s">
        <v>19</v>
      </c>
      <c r="T156" t="s">
        <v>81</v>
      </c>
      <c r="U156" t="s">
        <v>98</v>
      </c>
    </row>
    <row r="157" spans="4:21" x14ac:dyDescent="0.25">
      <c r="D157">
        <v>36</v>
      </c>
      <c r="E157">
        <v>37</v>
      </c>
      <c r="F157" s="8" t="s">
        <v>119</v>
      </c>
      <c r="G157" t="s">
        <v>75</v>
      </c>
      <c r="I157" t="str">
        <f t="shared" si="20"/>
        <v>$libinclude     xlimport     aeei_exogen_trn               aeei.xls     AEEI!C36:M37</v>
      </c>
      <c r="J157" t="s">
        <v>79</v>
      </c>
      <c r="K157" t="s">
        <v>80</v>
      </c>
      <c r="L157" t="s">
        <v>9</v>
      </c>
      <c r="M157" t="s">
        <v>81</v>
      </c>
      <c r="N157" t="s">
        <v>99</v>
      </c>
      <c r="P157" s="25" t="str">
        <f t="shared" si="21"/>
        <v>$libinclude xlimport aeei_exogen_trn aeei.xls AEEI!C36:M37</v>
      </c>
      <c r="Q157" s="25" t="s">
        <v>79</v>
      </c>
      <c r="R157" t="s">
        <v>80</v>
      </c>
      <c r="S157" t="s">
        <v>9</v>
      </c>
      <c r="T157" t="s">
        <v>81</v>
      </c>
      <c r="U157" t="s">
        <v>99</v>
      </c>
    </row>
    <row r="158" spans="4:21" x14ac:dyDescent="0.25">
      <c r="D158">
        <v>38</v>
      </c>
      <c r="E158">
        <v>39</v>
      </c>
      <c r="F158" s="9" t="s">
        <v>120</v>
      </c>
      <c r="G158" t="s">
        <v>76</v>
      </c>
      <c r="I158" t="str">
        <f t="shared" si="20"/>
        <v>$libinclude     xlimport     aeei_exogen_trn_after2020               aeei.xls     AEEI!C38:M39</v>
      </c>
      <c r="J158" t="s">
        <v>79</v>
      </c>
      <c r="K158" t="s">
        <v>80</v>
      </c>
      <c r="L158" t="s">
        <v>20</v>
      </c>
      <c r="M158" t="s">
        <v>81</v>
      </c>
      <c r="N158" t="s">
        <v>100</v>
      </c>
      <c r="P158" s="25" t="str">
        <f t="shared" si="21"/>
        <v>$libinclude xlimport aeei_exogen_trn_after2020 aeei.xls AEEI!C38:M39</v>
      </c>
      <c r="Q158" s="25" t="s">
        <v>79</v>
      </c>
      <c r="R158" t="s">
        <v>80</v>
      </c>
      <c r="S158" t="s">
        <v>20</v>
      </c>
      <c r="T158" t="s">
        <v>81</v>
      </c>
      <c r="U158" t="s">
        <v>100</v>
      </c>
    </row>
    <row r="159" spans="4:21" x14ac:dyDescent="0.25">
      <c r="D159">
        <v>40</v>
      </c>
      <c r="E159">
        <v>41</v>
      </c>
      <c r="F159" s="7" t="s">
        <v>121</v>
      </c>
      <c r="G159" t="s">
        <v>77</v>
      </c>
      <c r="I159" t="str">
        <f t="shared" si="20"/>
        <v>$libinclude     xlimport     aeei_exogen_trn_after2025               aeei.xls     AEEI!C40:M41</v>
      </c>
      <c r="J159" t="s">
        <v>79</v>
      </c>
      <c r="K159" t="s">
        <v>80</v>
      </c>
      <c r="L159" t="s">
        <v>21</v>
      </c>
      <c r="M159" t="s">
        <v>81</v>
      </c>
      <c r="N159" t="s">
        <v>101</v>
      </c>
      <c r="P159" s="25" t="str">
        <f t="shared" si="21"/>
        <v>$libinclude xlimport aeei_exogen_trn_after2025 aeei.xls AEEI!C40:M41</v>
      </c>
      <c r="Q159" s="25" t="s">
        <v>79</v>
      </c>
      <c r="R159" t="s">
        <v>80</v>
      </c>
      <c r="S159" t="s">
        <v>21</v>
      </c>
      <c r="T159" t="s">
        <v>81</v>
      </c>
      <c r="U159" t="s">
        <v>101</v>
      </c>
    </row>
    <row r="161" spans="3:21" x14ac:dyDescent="0.25">
      <c r="Q161" s="25" t="str">
        <f t="shared" ref="Q161:U170" si="22">TRIM(Q140)</f>
        <v>$libinclude</v>
      </c>
      <c r="R161" s="25" t="str">
        <f t="shared" si="22"/>
        <v>xlimport</v>
      </c>
      <c r="S161" s="25" t="str">
        <f t="shared" si="22"/>
        <v>AEEI_EXO</v>
      </c>
      <c r="T161" s="25" t="str">
        <f t="shared" si="22"/>
        <v>aeei.xls</v>
      </c>
      <c r="U161" s="25" t="str">
        <f t="shared" si="22"/>
        <v>AEEI!C2:M3</v>
      </c>
    </row>
    <row r="162" spans="3:21" x14ac:dyDescent="0.25">
      <c r="Q162" s="25" t="str">
        <f t="shared" si="22"/>
        <v>$libinclude</v>
      </c>
      <c r="R162" s="25" t="str">
        <f t="shared" si="22"/>
        <v>xlimport</v>
      </c>
      <c r="S162" s="25" t="str">
        <f t="shared" si="22"/>
        <v>AEEI_EXO_ELE_C</v>
      </c>
      <c r="T162" s="25" t="str">
        <f t="shared" si="22"/>
        <v>aeei.xls</v>
      </c>
      <c r="U162" s="25" t="str">
        <f t="shared" si="22"/>
        <v>AEEI!C4:M5</v>
      </c>
    </row>
    <row r="163" spans="3:21" x14ac:dyDescent="0.25">
      <c r="C163" s="162"/>
      <c r="D163" s="162"/>
      <c r="E163" s="163"/>
      <c r="F163" s="97" t="str">
        <f>CONCATENATE(F140,"(yr)"," = aeei_read(","""",F140,"""",",yr);")</f>
        <v>aeei_exo(yr) = aeei_read("aeei_exo",yr);</v>
      </c>
      <c r="G163" s="98"/>
      <c r="H163" s="98"/>
      <c r="I163" s="98"/>
      <c r="J163" s="98"/>
      <c r="K163" s="98"/>
      <c r="L163" s="98"/>
      <c r="M163" s="98"/>
      <c r="N163" s="98"/>
      <c r="O163" s="99"/>
      <c r="Q163" s="25" t="str">
        <f t="shared" si="22"/>
        <v>$libinclude</v>
      </c>
      <c r="R163" s="25" t="str">
        <f t="shared" si="22"/>
        <v>xlimport</v>
      </c>
      <c r="S163" s="25" t="str">
        <f t="shared" si="22"/>
        <v>AEEI_EXO_DEU</v>
      </c>
      <c r="T163" s="25" t="str">
        <f t="shared" si="22"/>
        <v>aeei.xls</v>
      </c>
      <c r="U163" s="25" t="str">
        <f t="shared" si="22"/>
        <v>AEEI!C6:M7</v>
      </c>
    </row>
    <row r="164" spans="3:21" x14ac:dyDescent="0.25">
      <c r="C164" s="164"/>
      <c r="D164" s="164"/>
      <c r="E164" s="165"/>
      <c r="F164" s="100" t="str">
        <f t="shared" ref="F164:F182" si="23">CONCATENATE(F141,"(yr)"," = aeei_read(","""",F141,"""",",yr);")</f>
        <v>aeei_exo_ele_c(yr) = aeei_read("aeei_exo_ele_c",yr);</v>
      </c>
      <c r="G164" s="101"/>
      <c r="H164" s="101"/>
      <c r="I164" s="101"/>
      <c r="J164" s="101"/>
      <c r="K164" s="101"/>
      <c r="L164" s="101"/>
      <c r="M164" s="101"/>
      <c r="N164" s="101"/>
      <c r="O164" s="102"/>
      <c r="Q164" s="25" t="str">
        <f t="shared" si="22"/>
        <v>$libinclude</v>
      </c>
      <c r="R164" s="25" t="str">
        <f t="shared" si="22"/>
        <v>xlimport</v>
      </c>
      <c r="S164" s="25" t="str">
        <f t="shared" si="22"/>
        <v>AEEI_EXO_NEU</v>
      </c>
      <c r="T164" s="25" t="str">
        <f t="shared" si="22"/>
        <v>aeei.xls</v>
      </c>
      <c r="U164" s="25" t="str">
        <f t="shared" si="22"/>
        <v>AEEI!C8:M9</v>
      </c>
    </row>
    <row r="165" spans="3:21" x14ac:dyDescent="0.25">
      <c r="C165" s="164"/>
      <c r="D165" s="164"/>
      <c r="E165" s="165"/>
      <c r="F165" s="100" t="str">
        <f t="shared" si="23"/>
        <v>aeei_exo_deu(yr) = aeei_read("aeei_exo_deu",yr);</v>
      </c>
      <c r="G165" s="101"/>
      <c r="H165" s="101"/>
      <c r="I165" s="101"/>
      <c r="J165" s="101"/>
      <c r="K165" s="101"/>
      <c r="L165" s="101"/>
      <c r="M165" s="101"/>
      <c r="N165" s="101"/>
      <c r="O165" s="102"/>
      <c r="Q165" s="25" t="str">
        <f t="shared" si="22"/>
        <v>$libinclude</v>
      </c>
      <c r="R165" s="25" t="str">
        <f t="shared" si="22"/>
        <v>xlimport</v>
      </c>
      <c r="S165" s="25" t="str">
        <f t="shared" si="22"/>
        <v>AEEI_EXO_EMERGE</v>
      </c>
      <c r="T165" s="25" t="str">
        <f t="shared" si="22"/>
        <v>aeei.xls</v>
      </c>
      <c r="U165" s="25" t="str">
        <f t="shared" si="22"/>
        <v>AEEI!C10:M11</v>
      </c>
    </row>
    <row r="166" spans="3:21" x14ac:dyDescent="0.25">
      <c r="C166" s="164"/>
      <c r="D166" s="164"/>
      <c r="E166" s="165"/>
      <c r="F166" s="100" t="str">
        <f t="shared" si="23"/>
        <v>aeei_exo_neu(yr) = aeei_read("aeei_exo_neu",yr);</v>
      </c>
      <c r="G166" s="101"/>
      <c r="H166" s="101"/>
      <c r="I166" s="101"/>
      <c r="J166" s="101"/>
      <c r="K166" s="101"/>
      <c r="L166" s="101"/>
      <c r="M166" s="101"/>
      <c r="N166" s="101"/>
      <c r="O166" s="102"/>
      <c r="Q166" s="25" t="str">
        <f t="shared" si="22"/>
        <v>$libinclude</v>
      </c>
      <c r="R166" s="25" t="str">
        <f t="shared" si="22"/>
        <v>xlimport</v>
      </c>
      <c r="S166" s="25" t="str">
        <f t="shared" si="22"/>
        <v>AEEI_EXOGEN</v>
      </c>
      <c r="T166" s="25" t="str">
        <f t="shared" si="22"/>
        <v>aeei.xls</v>
      </c>
      <c r="U166" s="25" t="str">
        <f t="shared" si="22"/>
        <v>AEEI!C12:M13</v>
      </c>
    </row>
    <row r="167" spans="3:21" x14ac:dyDescent="0.25">
      <c r="C167" s="164"/>
      <c r="D167" s="164"/>
      <c r="E167" s="165"/>
      <c r="F167" s="100" t="str">
        <f t="shared" si="23"/>
        <v>aeei_exo_emerge(yr) = aeei_read("aeei_exo_emerge",yr);</v>
      </c>
      <c r="G167" s="101"/>
      <c r="H167" s="101"/>
      <c r="I167" s="101"/>
      <c r="J167" s="101"/>
      <c r="K167" s="101"/>
      <c r="L167" s="101"/>
      <c r="M167" s="101"/>
      <c r="N167" s="101"/>
      <c r="O167" s="102"/>
      <c r="Q167" s="25" t="str">
        <f t="shared" si="22"/>
        <v>$libinclude</v>
      </c>
      <c r="R167" s="25" t="str">
        <f t="shared" si="22"/>
        <v>xlimport</v>
      </c>
      <c r="S167" s="25" t="str">
        <f t="shared" si="22"/>
        <v>AEEI_EXOGEN_AFTER2020</v>
      </c>
      <c r="T167" s="25" t="str">
        <f t="shared" si="22"/>
        <v>aeei.xls</v>
      </c>
      <c r="U167" s="25" t="str">
        <f t="shared" si="22"/>
        <v>AEEI!C14:M15</v>
      </c>
    </row>
    <row r="168" spans="3:21" x14ac:dyDescent="0.25">
      <c r="C168" s="164"/>
      <c r="D168" s="164"/>
      <c r="E168" s="165"/>
      <c r="F168" s="100" t="str">
        <f t="shared" si="23"/>
        <v>aeei_exogen(yr) = aeei_read("aeei_exogen",yr);</v>
      </c>
      <c r="G168" s="101"/>
      <c r="H168" s="101"/>
      <c r="I168" s="101"/>
      <c r="J168" s="101"/>
      <c r="K168" s="101"/>
      <c r="L168" s="101"/>
      <c r="M168" s="101"/>
      <c r="N168" s="101"/>
      <c r="O168" s="102"/>
      <c r="Q168" s="25" t="str">
        <f t="shared" si="22"/>
        <v>$libinclude</v>
      </c>
      <c r="R168" s="25" t="str">
        <f t="shared" si="22"/>
        <v>xlimport</v>
      </c>
      <c r="S168" s="25" t="str">
        <f t="shared" si="22"/>
        <v>AEEI_EXOGEN_AFTER2025</v>
      </c>
      <c r="T168" s="25" t="str">
        <f t="shared" si="22"/>
        <v>aeei.xls</v>
      </c>
      <c r="U168" s="25" t="str">
        <f t="shared" si="22"/>
        <v>AEEI!C16:M17</v>
      </c>
    </row>
    <row r="169" spans="3:21" x14ac:dyDescent="0.25">
      <c r="C169" s="164"/>
      <c r="D169" s="164"/>
      <c r="E169" s="165"/>
      <c r="F169" s="100" t="str">
        <f t="shared" si="23"/>
        <v>aeei_exogen_after2020(yr) = aeei_read("aeei_exogen_after2020",yr);</v>
      </c>
      <c r="G169" s="101"/>
      <c r="H169" s="101"/>
      <c r="I169" s="101"/>
      <c r="J169" s="101"/>
      <c r="K169" s="101"/>
      <c r="L169" s="101"/>
      <c r="M169" s="101"/>
      <c r="N169" s="101"/>
      <c r="O169" s="102"/>
      <c r="Q169" s="25" t="str">
        <f t="shared" si="22"/>
        <v>$libinclude</v>
      </c>
      <c r="R169" s="25" t="str">
        <f t="shared" si="22"/>
        <v>xlimport</v>
      </c>
      <c r="S169" s="25" t="str">
        <f t="shared" si="22"/>
        <v>AEEI_EXOGEN_ELE</v>
      </c>
      <c r="T169" s="25" t="str">
        <f t="shared" si="22"/>
        <v>aeei.xls</v>
      </c>
      <c r="U169" s="25" t="str">
        <f t="shared" si="22"/>
        <v>AEEI!C18:M19</v>
      </c>
    </row>
    <row r="170" spans="3:21" x14ac:dyDescent="0.25">
      <c r="C170" s="164"/>
      <c r="D170" s="164"/>
      <c r="E170" s="165"/>
      <c r="F170" s="100" t="str">
        <f t="shared" si="23"/>
        <v>aeei_exogen_after2025(yr) = aeei_read("aeei_exogen_after2025",yr);</v>
      </c>
      <c r="G170" s="101"/>
      <c r="H170" s="101"/>
      <c r="I170" s="101"/>
      <c r="J170" s="101"/>
      <c r="K170" s="101"/>
      <c r="L170" s="101"/>
      <c r="M170" s="101"/>
      <c r="N170" s="101"/>
      <c r="O170" s="102"/>
      <c r="Q170" s="25" t="str">
        <f t="shared" si="22"/>
        <v>$libinclude</v>
      </c>
      <c r="R170" s="25" t="str">
        <f t="shared" si="22"/>
        <v>xlimport</v>
      </c>
      <c r="S170" s="25" t="str">
        <f t="shared" si="22"/>
        <v>AEEI_EXOGEN_ELE_AFTER2020</v>
      </c>
      <c r="T170" s="25" t="str">
        <f t="shared" si="22"/>
        <v>aeei.xls</v>
      </c>
      <c r="U170" s="25" t="str">
        <f t="shared" si="22"/>
        <v>AEEI!C20:M21</v>
      </c>
    </row>
    <row r="171" spans="3:21" x14ac:dyDescent="0.25">
      <c r="C171" s="164"/>
      <c r="D171" s="164"/>
      <c r="E171" s="165"/>
      <c r="F171" s="100" t="str">
        <f t="shared" si="23"/>
        <v>aeei_exogen_ele(yr) = aeei_read("aeei_exogen_ele",yr);</v>
      </c>
      <c r="G171" s="101"/>
      <c r="H171" s="101"/>
      <c r="I171" s="101"/>
      <c r="J171" s="101"/>
      <c r="K171" s="101"/>
      <c r="L171" s="101"/>
      <c r="M171" s="101"/>
      <c r="N171" s="101"/>
      <c r="O171" s="102"/>
      <c r="Q171" s="25" t="str">
        <f t="shared" ref="Q171:U180" si="24">TRIM(Q150)</f>
        <v>$libinclude</v>
      </c>
      <c r="R171" s="25" t="str">
        <f t="shared" si="24"/>
        <v>xlimport</v>
      </c>
      <c r="S171" s="25" t="str">
        <f t="shared" si="24"/>
        <v>AEEI_EXOGEN_ELE_AFTER2025</v>
      </c>
      <c r="T171" s="25" t="str">
        <f t="shared" si="24"/>
        <v>aeei.xls</v>
      </c>
      <c r="U171" s="25" t="str">
        <f t="shared" si="24"/>
        <v>AEEI!C22:M23</v>
      </c>
    </row>
    <row r="172" spans="3:21" x14ac:dyDescent="0.25">
      <c r="C172" s="164"/>
      <c r="D172" s="164"/>
      <c r="E172" s="165"/>
      <c r="F172" s="100" t="str">
        <f t="shared" si="23"/>
        <v>aeei_exogen_ele_after2020(yr) = aeei_read("aeei_exogen_ele_after2020",yr);</v>
      </c>
      <c r="G172" s="101"/>
      <c r="H172" s="101"/>
      <c r="I172" s="101"/>
      <c r="J172" s="101"/>
      <c r="K172" s="101"/>
      <c r="L172" s="101"/>
      <c r="M172" s="101"/>
      <c r="N172" s="101"/>
      <c r="O172" s="102"/>
      <c r="Q172" s="25" t="str">
        <f t="shared" si="24"/>
        <v>$libinclude</v>
      </c>
      <c r="R172" s="25" t="str">
        <f t="shared" si="24"/>
        <v>xlimport</v>
      </c>
      <c r="S172" s="25" t="str">
        <f t="shared" si="24"/>
        <v>AEEI_EXOGEN_GEN_YR</v>
      </c>
      <c r="T172" s="25" t="str">
        <f t="shared" si="24"/>
        <v>aeei.xls</v>
      </c>
      <c r="U172" s="25" t="str">
        <f t="shared" si="24"/>
        <v>AEEI!C24:M25</v>
      </c>
    </row>
    <row r="173" spans="3:21" x14ac:dyDescent="0.25">
      <c r="C173" s="164"/>
      <c r="D173" s="164"/>
      <c r="E173" s="165"/>
      <c r="F173" s="100" t="str">
        <f t="shared" si="23"/>
        <v>aeei_exogen_ele_after2025(yr) = aeei_read("aeei_exogen_ele_after2025",yr);</v>
      </c>
      <c r="G173" s="101"/>
      <c r="H173" s="101"/>
      <c r="I173" s="101"/>
      <c r="J173" s="101"/>
      <c r="K173" s="101"/>
      <c r="L173" s="101"/>
      <c r="M173" s="101"/>
      <c r="N173" s="101"/>
      <c r="O173" s="102"/>
      <c r="Q173" s="25" t="str">
        <f t="shared" si="24"/>
        <v>$libinclude</v>
      </c>
      <c r="R173" s="25" t="str">
        <f t="shared" si="24"/>
        <v>xlimport</v>
      </c>
      <c r="S173" s="25" t="str">
        <f t="shared" si="24"/>
        <v>AEEI_EXOGEN_GEN_YR_AFTER2020</v>
      </c>
      <c r="T173" s="25" t="str">
        <f t="shared" si="24"/>
        <v>aeei.xls</v>
      </c>
      <c r="U173" s="25" t="str">
        <f t="shared" si="24"/>
        <v>AEEI!C26:M27</v>
      </c>
    </row>
    <row r="174" spans="3:21" x14ac:dyDescent="0.25">
      <c r="C174" s="164"/>
      <c r="D174" s="164"/>
      <c r="E174" s="165"/>
      <c r="F174" s="100" t="str">
        <f t="shared" si="23"/>
        <v>aeei_exogen_gen_yr(yr) = aeei_read("aeei_exogen_gen_yr",yr);</v>
      </c>
      <c r="G174" s="101"/>
      <c r="H174" s="101"/>
      <c r="I174" s="101"/>
      <c r="J174" s="101"/>
      <c r="K174" s="101"/>
      <c r="L174" s="101"/>
      <c r="M174" s="101"/>
      <c r="N174" s="101"/>
      <c r="O174" s="102"/>
      <c r="Q174" s="25" t="str">
        <f t="shared" si="24"/>
        <v>$libinclude</v>
      </c>
      <c r="R174" s="25" t="str">
        <f t="shared" si="24"/>
        <v>xlimport</v>
      </c>
      <c r="S174" s="25" t="str">
        <f t="shared" si="24"/>
        <v>AEEI_EXOGEN_GEN_YR_AFTER2025</v>
      </c>
      <c r="T174" s="25" t="str">
        <f t="shared" si="24"/>
        <v>aeei.xls</v>
      </c>
      <c r="U174" s="25" t="str">
        <f t="shared" si="24"/>
        <v>AEEI!C28:M29</v>
      </c>
    </row>
    <row r="175" spans="3:21" x14ac:dyDescent="0.25">
      <c r="C175" s="164"/>
      <c r="D175" s="164"/>
      <c r="E175" s="165"/>
      <c r="F175" s="100" t="str">
        <f t="shared" si="23"/>
        <v>aeei_exogen_gen_yr_after2020(yr) = aeei_read("aeei_exogen_gen_yr_after2020",yr);</v>
      </c>
      <c r="G175" s="101"/>
      <c r="H175" s="101"/>
      <c r="I175" s="101"/>
      <c r="J175" s="101"/>
      <c r="K175" s="101"/>
      <c r="L175" s="101"/>
      <c r="M175" s="101"/>
      <c r="N175" s="101"/>
      <c r="O175" s="102"/>
      <c r="Q175" s="25" t="str">
        <f t="shared" si="24"/>
        <v>$libinclude</v>
      </c>
      <c r="R175" s="25" t="str">
        <f t="shared" si="24"/>
        <v>xlimport</v>
      </c>
      <c r="S175" s="25" t="str">
        <f t="shared" si="24"/>
        <v>AEEI_EXOGEN_HH</v>
      </c>
      <c r="T175" s="25" t="str">
        <f t="shared" si="24"/>
        <v>aeei.xls</v>
      </c>
      <c r="U175" s="25" t="str">
        <f t="shared" si="24"/>
        <v>AEEI!C30:M31</v>
      </c>
    </row>
    <row r="176" spans="3:21" x14ac:dyDescent="0.25">
      <c r="C176" s="164"/>
      <c r="D176" s="164"/>
      <c r="E176" s="165"/>
      <c r="F176" s="100" t="str">
        <f t="shared" si="23"/>
        <v>aeei_exogen_gen_yr_after2025(yr) = aeei_read("aeei_exogen_gen_yr_after2025",yr);</v>
      </c>
      <c r="G176" s="101"/>
      <c r="H176" s="101"/>
      <c r="I176" s="101"/>
      <c r="J176" s="101"/>
      <c r="K176" s="101"/>
      <c r="L176" s="101"/>
      <c r="M176" s="101"/>
      <c r="N176" s="101"/>
      <c r="O176" s="102"/>
      <c r="Q176" s="25" t="str">
        <f t="shared" si="24"/>
        <v>$libinclude</v>
      </c>
      <c r="R176" s="25" t="str">
        <f t="shared" si="24"/>
        <v>xlimport</v>
      </c>
      <c r="S176" s="25" t="str">
        <f t="shared" si="24"/>
        <v>AEEI_EXOGEN_HH_AFTER2020</v>
      </c>
      <c r="T176" s="25" t="str">
        <f t="shared" si="24"/>
        <v>aeei.xls</v>
      </c>
      <c r="U176" s="25" t="str">
        <f t="shared" si="24"/>
        <v>AEEI!C32:M33</v>
      </c>
    </row>
    <row r="177" spans="3:21" x14ac:dyDescent="0.25">
      <c r="C177" s="164"/>
      <c r="D177" s="164"/>
      <c r="E177" s="165"/>
      <c r="F177" s="100" t="str">
        <f t="shared" si="23"/>
        <v>aeei_exogen_hh(yr) = aeei_read("aeei_exogen_hh",yr);</v>
      </c>
      <c r="G177" s="101"/>
      <c r="H177" s="101"/>
      <c r="I177" s="101"/>
      <c r="J177" s="101"/>
      <c r="K177" s="101"/>
      <c r="L177" s="101"/>
      <c r="M177" s="101"/>
      <c r="N177" s="101"/>
      <c r="O177" s="102"/>
      <c r="Q177" s="25" t="str">
        <f t="shared" si="24"/>
        <v>$libinclude</v>
      </c>
      <c r="R177" s="25" t="str">
        <f t="shared" si="24"/>
        <v>xlimport</v>
      </c>
      <c r="S177" s="25" t="str">
        <f t="shared" si="24"/>
        <v>AEEI_EXOGEN_HH_AFTER2025</v>
      </c>
      <c r="T177" s="25" t="str">
        <f t="shared" si="24"/>
        <v>aeei.xls</v>
      </c>
      <c r="U177" s="25" t="str">
        <f t="shared" si="24"/>
        <v>AEEI!C34:M35</v>
      </c>
    </row>
    <row r="178" spans="3:21" x14ac:dyDescent="0.25">
      <c r="C178" s="164"/>
      <c r="D178" s="164"/>
      <c r="E178" s="165"/>
      <c r="F178" s="100" t="str">
        <f t="shared" si="23"/>
        <v>aeei_exogen_hh_after2020(yr) = aeei_read("aeei_exogen_hh_after2020",yr);</v>
      </c>
      <c r="G178" s="101"/>
      <c r="H178" s="101"/>
      <c r="I178" s="101"/>
      <c r="J178" s="101"/>
      <c r="K178" s="101"/>
      <c r="L178" s="101"/>
      <c r="M178" s="101"/>
      <c r="N178" s="101"/>
      <c r="O178" s="102"/>
      <c r="Q178" s="25" t="str">
        <f t="shared" si="24"/>
        <v>$libinclude</v>
      </c>
      <c r="R178" s="25" t="str">
        <f t="shared" si="24"/>
        <v>xlimport</v>
      </c>
      <c r="S178" s="25" t="str">
        <f t="shared" si="24"/>
        <v>AEEI_EXOGEN_TRN</v>
      </c>
      <c r="T178" s="25" t="str">
        <f t="shared" si="24"/>
        <v>aeei.xls</v>
      </c>
      <c r="U178" s="25" t="str">
        <f t="shared" si="24"/>
        <v>AEEI!C36:M37</v>
      </c>
    </row>
    <row r="179" spans="3:21" x14ac:dyDescent="0.25">
      <c r="C179" s="164"/>
      <c r="D179" s="164"/>
      <c r="E179" s="165"/>
      <c r="F179" s="100" t="str">
        <f t="shared" si="23"/>
        <v>aeei_exogen_hh_after2025(yr) = aeei_read("aeei_exogen_hh_after2025",yr);</v>
      </c>
      <c r="G179" s="101"/>
      <c r="H179" s="101"/>
      <c r="I179" s="101"/>
      <c r="J179" s="101"/>
      <c r="K179" s="101"/>
      <c r="L179" s="101"/>
      <c r="M179" s="101"/>
      <c r="N179" s="101"/>
      <c r="O179" s="102"/>
      <c r="Q179" s="25" t="str">
        <f t="shared" si="24"/>
        <v>$libinclude</v>
      </c>
      <c r="R179" s="25" t="str">
        <f t="shared" si="24"/>
        <v>xlimport</v>
      </c>
      <c r="S179" s="25" t="str">
        <f t="shared" si="24"/>
        <v>AEEI_EXOGEN_TRN_AFTER2020</v>
      </c>
      <c r="T179" s="25" t="str">
        <f t="shared" si="24"/>
        <v>aeei.xls</v>
      </c>
      <c r="U179" s="25" t="str">
        <f t="shared" si="24"/>
        <v>AEEI!C38:M39</v>
      </c>
    </row>
    <row r="180" spans="3:21" x14ac:dyDescent="0.25">
      <c r="C180" s="164"/>
      <c r="D180" s="164"/>
      <c r="E180" s="165"/>
      <c r="F180" s="100" t="str">
        <f t="shared" si="23"/>
        <v>aeei_exogen_trn(yr) = aeei_read("aeei_exogen_trn",yr);</v>
      </c>
      <c r="G180" s="101"/>
      <c r="H180" s="101"/>
      <c r="I180" s="101"/>
      <c r="J180" s="101"/>
      <c r="K180" s="101"/>
      <c r="L180" s="101"/>
      <c r="M180" s="101"/>
      <c r="N180" s="101"/>
      <c r="O180" s="102"/>
      <c r="Q180" s="25" t="str">
        <f t="shared" si="24"/>
        <v>$libinclude</v>
      </c>
      <c r="R180" s="25" t="str">
        <f t="shared" si="24"/>
        <v>xlimport</v>
      </c>
      <c r="S180" s="25" t="str">
        <f t="shared" si="24"/>
        <v>AEEI_EXOGEN_TRN_AFTER2025</v>
      </c>
      <c r="T180" s="25" t="str">
        <f t="shared" si="24"/>
        <v>aeei.xls</v>
      </c>
      <c r="U180" s="25" t="str">
        <f t="shared" si="24"/>
        <v>AEEI!C40:M41</v>
      </c>
    </row>
    <row r="181" spans="3:21" x14ac:dyDescent="0.25">
      <c r="C181" s="164"/>
      <c r="D181" s="164"/>
      <c r="E181" s="165"/>
      <c r="F181" s="100" t="str">
        <f>CONCATENATE(F158,"(yr)"," = aeei_read(","""",F158,"""",",yr);")</f>
        <v>aeei_exogen_trn_after2020(yr) = aeei_read("aeei_exogen_trn_after2020",yr);</v>
      </c>
      <c r="G181" s="101"/>
      <c r="H181" s="101"/>
      <c r="I181" s="101"/>
      <c r="J181" s="101"/>
      <c r="K181" s="101"/>
      <c r="L181" s="101"/>
      <c r="M181" s="101"/>
      <c r="N181" s="101"/>
      <c r="O181" s="102"/>
      <c r="R181" s="25"/>
      <c r="S181" s="25"/>
      <c r="T181" s="25"/>
      <c r="U181" s="25"/>
    </row>
    <row r="182" spans="3:21" x14ac:dyDescent="0.25">
      <c r="C182" s="166"/>
      <c r="D182" s="166"/>
      <c r="E182" s="167"/>
      <c r="F182" s="103" t="str">
        <f t="shared" si="23"/>
        <v>aeei_exogen_trn_after2025(yr) = aeei_read("aeei_exogen_trn_after2025",yr);</v>
      </c>
      <c r="G182" s="104"/>
      <c r="H182" s="104"/>
      <c r="I182" s="104"/>
      <c r="J182" s="104"/>
      <c r="K182" s="104"/>
      <c r="L182" s="104"/>
      <c r="M182" s="104"/>
      <c r="N182" s="104"/>
      <c r="O182" s="105"/>
      <c r="R182" s="25"/>
      <c r="S182" s="25"/>
      <c r="T182" s="25"/>
      <c r="U182" s="25"/>
    </row>
    <row r="184" spans="3:21" x14ac:dyDescent="0.25">
      <c r="F184" t="str">
        <f>CONCATENATE(F140,"(yr) = ",F140,,"(yr) - aeei_read(","""",F140,"""",",yr);")</f>
        <v>aeei_exo(yr) = aeei_exo(yr) - aeei_read("aeei_exo",yr);</v>
      </c>
    </row>
    <row r="185" spans="3:21" x14ac:dyDescent="0.25">
      <c r="F185" t="str">
        <f t="shared" ref="F185:F203" si="25">CONCATENATE(F141,"(yr) = ",F141,,"(yr) - aeei_read(","""",F141,"""",",yr);")</f>
        <v>aeei_exo_ele_c(yr) = aeei_exo_ele_c(yr) - aeei_read("aeei_exo_ele_c",yr);</v>
      </c>
    </row>
    <row r="186" spans="3:21" x14ac:dyDescent="0.25">
      <c r="F186" t="str">
        <f t="shared" si="25"/>
        <v>aeei_exo_deu(yr) = aeei_exo_deu(yr) - aeei_read("aeei_exo_deu",yr);</v>
      </c>
    </row>
    <row r="187" spans="3:21" x14ac:dyDescent="0.25">
      <c r="F187" t="str">
        <f t="shared" si="25"/>
        <v>aeei_exo_neu(yr) = aeei_exo_neu(yr) - aeei_read("aeei_exo_neu",yr);</v>
      </c>
    </row>
    <row r="188" spans="3:21" x14ac:dyDescent="0.25">
      <c r="F188" t="str">
        <f t="shared" si="25"/>
        <v>aeei_exo_emerge(yr) = aeei_exo_emerge(yr) - aeei_read("aeei_exo_emerge",yr);</v>
      </c>
    </row>
    <row r="189" spans="3:21" x14ac:dyDescent="0.25">
      <c r="F189" t="str">
        <f t="shared" si="25"/>
        <v>aeei_exogen(yr) = aeei_exogen(yr) - aeei_read("aeei_exogen",yr);</v>
      </c>
    </row>
    <row r="190" spans="3:21" x14ac:dyDescent="0.25">
      <c r="F190" t="str">
        <f t="shared" si="25"/>
        <v>aeei_exogen_after2020(yr) = aeei_exogen_after2020(yr) - aeei_read("aeei_exogen_after2020",yr);</v>
      </c>
    </row>
    <row r="191" spans="3:21" x14ac:dyDescent="0.25">
      <c r="F191" t="str">
        <f t="shared" si="25"/>
        <v>aeei_exogen_after2025(yr) = aeei_exogen_after2025(yr) - aeei_read("aeei_exogen_after2025",yr);</v>
      </c>
    </row>
    <row r="192" spans="3:21" x14ac:dyDescent="0.25">
      <c r="F192" t="str">
        <f t="shared" si="25"/>
        <v>aeei_exogen_ele(yr) = aeei_exogen_ele(yr) - aeei_read("aeei_exogen_ele",yr);</v>
      </c>
    </row>
    <row r="193" spans="6:6" x14ac:dyDescent="0.25">
      <c r="F193" t="str">
        <f t="shared" si="25"/>
        <v>aeei_exogen_ele_after2020(yr) = aeei_exogen_ele_after2020(yr) - aeei_read("aeei_exogen_ele_after2020",yr);</v>
      </c>
    </row>
    <row r="194" spans="6:6" x14ac:dyDescent="0.25">
      <c r="F194" t="str">
        <f t="shared" si="25"/>
        <v>aeei_exogen_ele_after2025(yr) = aeei_exogen_ele_after2025(yr) - aeei_read("aeei_exogen_ele_after2025",yr);</v>
      </c>
    </row>
    <row r="195" spans="6:6" x14ac:dyDescent="0.25">
      <c r="F195" t="str">
        <f t="shared" si="25"/>
        <v>aeei_exogen_gen_yr(yr) = aeei_exogen_gen_yr(yr) - aeei_read("aeei_exogen_gen_yr",yr);</v>
      </c>
    </row>
    <row r="196" spans="6:6" x14ac:dyDescent="0.25">
      <c r="F196" t="str">
        <f t="shared" si="25"/>
        <v>aeei_exogen_gen_yr_after2020(yr) = aeei_exogen_gen_yr_after2020(yr) - aeei_read("aeei_exogen_gen_yr_after2020",yr);</v>
      </c>
    </row>
    <row r="197" spans="6:6" x14ac:dyDescent="0.25">
      <c r="F197" t="str">
        <f t="shared" si="25"/>
        <v>aeei_exogen_gen_yr_after2025(yr) = aeei_exogen_gen_yr_after2025(yr) - aeei_read("aeei_exogen_gen_yr_after2025",yr);</v>
      </c>
    </row>
    <row r="198" spans="6:6" x14ac:dyDescent="0.25">
      <c r="F198" t="str">
        <f t="shared" si="25"/>
        <v>aeei_exogen_hh(yr) = aeei_exogen_hh(yr) - aeei_read("aeei_exogen_hh",yr);</v>
      </c>
    </row>
    <row r="199" spans="6:6" x14ac:dyDescent="0.25">
      <c r="F199" t="str">
        <f t="shared" si="25"/>
        <v>aeei_exogen_hh_after2020(yr) = aeei_exogen_hh_after2020(yr) - aeei_read("aeei_exogen_hh_after2020",yr);</v>
      </c>
    </row>
    <row r="200" spans="6:6" x14ac:dyDescent="0.25">
      <c r="F200" t="str">
        <f t="shared" si="25"/>
        <v>aeei_exogen_hh_after2025(yr) = aeei_exogen_hh_after2025(yr) - aeei_read("aeei_exogen_hh_after2025",yr);</v>
      </c>
    </row>
    <row r="201" spans="6:6" x14ac:dyDescent="0.25">
      <c r="F201" t="str">
        <f t="shared" si="25"/>
        <v>aeei_exogen_trn(yr) = aeei_exogen_trn(yr) - aeei_read("aeei_exogen_trn",yr);</v>
      </c>
    </row>
    <row r="202" spans="6:6" x14ac:dyDescent="0.25">
      <c r="F202" t="str">
        <f t="shared" si="25"/>
        <v>aeei_exogen_trn_after2020(yr) = aeei_exogen_trn_after2020(yr) - aeei_read("aeei_exogen_trn_after2020",yr);</v>
      </c>
    </row>
    <row r="203" spans="6:6" x14ac:dyDescent="0.25">
      <c r="F203" t="str">
        <f t="shared" si="25"/>
        <v>aeei_exogen_trn_after2025(yr) = aeei_exogen_trn_after2025(yr) - aeei_read("aeei_exogen_trn_after2025",yr);</v>
      </c>
    </row>
  </sheetData>
  <autoFilter ref="A43:W43"/>
  <mergeCells count="1">
    <mergeCell ref="C163:E182"/>
  </mergeCells>
  <conditionalFormatting sqref="Q44 O44 O46 Q46 O48 O50 O52 C44:M44 D74:M74 D76:M76 D78:M78 D80:M80 D82:M82 D46:M46 D48:M48 D50:L50 D52:M52 D54:M54 D56:M56 D58:M58 D60:L60 D62:M62 D64:M64 D66:M66 D68:M68 D70:M70 D72:M72 C2:L2 C4 C6 C8 C10 C12 C14 C16 C18 C20 C22 C24 C26 C28 C30 C32 C34 C36 C38 C40">
    <cfRule type="cellIs" dxfId="37" priority="57" operator="equal">
      <formula>1</formula>
    </cfRule>
  </conditionalFormatting>
  <conditionalFormatting sqref="Q48 Q50 Q52 Q56 Q58 Q60 Q62 Q64 Q66 Q68 Q70 Q72 Q74 Q76 Q78 Q80 Q82 Q54">
    <cfRule type="cellIs" dxfId="36" priority="56" operator="equal">
      <formula>1</formula>
    </cfRule>
  </conditionalFormatting>
  <conditionalFormatting sqref="O72 O74 O76">
    <cfRule type="cellIs" dxfId="35" priority="49" operator="equal">
      <formula>1</formula>
    </cfRule>
  </conditionalFormatting>
  <conditionalFormatting sqref="O54 O56 O58">
    <cfRule type="cellIs" dxfId="34" priority="54" operator="equal">
      <formula>1</formula>
    </cfRule>
  </conditionalFormatting>
  <conditionalFormatting sqref="M60">
    <cfRule type="cellIs" dxfId="33" priority="53" operator="equal">
      <formula>1</formula>
    </cfRule>
  </conditionalFormatting>
  <conditionalFormatting sqref="O60">
    <cfRule type="cellIs" dxfId="32" priority="52" operator="equal">
      <formula>1</formula>
    </cfRule>
  </conditionalFormatting>
  <conditionalFormatting sqref="O62 O64">
    <cfRule type="cellIs" dxfId="31" priority="51" operator="equal">
      <formula>1</formula>
    </cfRule>
  </conditionalFormatting>
  <conditionalFormatting sqref="O66 O68 O70">
    <cfRule type="cellIs" dxfId="30" priority="50" operator="equal">
      <formula>1</formula>
    </cfRule>
  </conditionalFormatting>
  <conditionalFormatting sqref="O78 O80 O82">
    <cfRule type="cellIs" dxfId="29" priority="48" operator="equal">
      <formula>1</formula>
    </cfRule>
  </conditionalFormatting>
  <conditionalFormatting sqref="C46">
    <cfRule type="cellIs" dxfId="28" priority="47" operator="equal">
      <formula>1</formula>
    </cfRule>
  </conditionalFormatting>
  <conditionalFormatting sqref="C48">
    <cfRule type="cellIs" dxfId="27" priority="46" operator="equal">
      <formula>1</formula>
    </cfRule>
  </conditionalFormatting>
  <conditionalFormatting sqref="C50">
    <cfRule type="cellIs" dxfId="26" priority="45" operator="equal">
      <formula>1</formula>
    </cfRule>
  </conditionalFormatting>
  <conditionalFormatting sqref="C52">
    <cfRule type="cellIs" dxfId="25" priority="44" operator="equal">
      <formula>1</formula>
    </cfRule>
  </conditionalFormatting>
  <conditionalFormatting sqref="C54">
    <cfRule type="cellIs" dxfId="24" priority="43" operator="equal">
      <formula>1</formula>
    </cfRule>
  </conditionalFormatting>
  <conditionalFormatting sqref="C56">
    <cfRule type="cellIs" dxfId="23" priority="42" operator="equal">
      <formula>1</formula>
    </cfRule>
  </conditionalFormatting>
  <conditionalFormatting sqref="C58">
    <cfRule type="cellIs" dxfId="22" priority="41" operator="equal">
      <formula>1</formula>
    </cfRule>
  </conditionalFormatting>
  <conditionalFormatting sqref="C60">
    <cfRule type="cellIs" dxfId="21" priority="40" operator="equal">
      <formula>1</formula>
    </cfRule>
  </conditionalFormatting>
  <conditionalFormatting sqref="C62">
    <cfRule type="cellIs" dxfId="20" priority="39" operator="equal">
      <formula>1</formula>
    </cfRule>
  </conditionalFormatting>
  <conditionalFormatting sqref="C64">
    <cfRule type="cellIs" dxfId="19" priority="38" operator="equal">
      <formula>1</formula>
    </cfRule>
  </conditionalFormatting>
  <conditionalFormatting sqref="C66">
    <cfRule type="cellIs" dxfId="18" priority="37" operator="equal">
      <formula>1</formula>
    </cfRule>
  </conditionalFormatting>
  <conditionalFormatting sqref="C68">
    <cfRule type="cellIs" dxfId="17" priority="36" operator="equal">
      <formula>1</formula>
    </cfRule>
  </conditionalFormatting>
  <conditionalFormatting sqref="C70">
    <cfRule type="cellIs" dxfId="16" priority="35" operator="equal">
      <formula>1</formula>
    </cfRule>
  </conditionalFormatting>
  <conditionalFormatting sqref="C72">
    <cfRule type="cellIs" dxfId="15" priority="34" operator="equal">
      <formula>1</formula>
    </cfRule>
  </conditionalFormatting>
  <conditionalFormatting sqref="C74">
    <cfRule type="cellIs" dxfId="14" priority="33" operator="equal">
      <formula>1</formula>
    </cfRule>
  </conditionalFormatting>
  <conditionalFormatting sqref="C76">
    <cfRule type="cellIs" dxfId="13" priority="32" operator="equal">
      <formula>1</formula>
    </cfRule>
  </conditionalFormatting>
  <conditionalFormatting sqref="C78">
    <cfRule type="cellIs" dxfId="12" priority="31" operator="equal">
      <formula>1</formula>
    </cfRule>
  </conditionalFormatting>
  <conditionalFormatting sqref="C80">
    <cfRule type="cellIs" dxfId="11" priority="30" operator="equal">
      <formula>1</formula>
    </cfRule>
  </conditionalFormatting>
  <conditionalFormatting sqref="C82">
    <cfRule type="cellIs" dxfId="10" priority="29" operator="equal">
      <formula>1</formula>
    </cfRule>
  </conditionalFormatting>
  <conditionalFormatting sqref="P2 N2 N4 P4 N6 N8 N10 D32:L32 D34:L34 D36:L36 D38:L38 D40:L40 D4:L4 D6:L6 D8:K8 D10:L10 D12:L12 D14:L14 D16:L16 D18:K18 D20:L20 D22:L22 D24:L24 D26:L26 D28:L28 D30:L30">
    <cfRule type="cellIs" dxfId="9" priority="28" operator="equal">
      <formula>1</formula>
    </cfRule>
  </conditionalFormatting>
  <conditionalFormatting sqref="P6 P8 P10 P14 P16 P18 P20 P22 P24 P26 P28 P30 P32 P34 P36 P38 P40 P12">
    <cfRule type="cellIs" dxfId="8" priority="27" operator="equal">
      <formula>1</formula>
    </cfRule>
  </conditionalFormatting>
  <conditionalFormatting sqref="N30 N32 N34">
    <cfRule type="cellIs" dxfId="7" priority="21" operator="equal">
      <formula>1</formula>
    </cfRule>
  </conditionalFormatting>
  <conditionalFormatting sqref="N12 N14 N16">
    <cfRule type="cellIs" dxfId="6" priority="26" operator="equal">
      <formula>1</formula>
    </cfRule>
  </conditionalFormatting>
  <conditionalFormatting sqref="L18">
    <cfRule type="cellIs" dxfId="5" priority="25" operator="equal">
      <formula>1</formula>
    </cfRule>
  </conditionalFormatting>
  <conditionalFormatting sqref="N18">
    <cfRule type="cellIs" dxfId="4" priority="24" operator="equal">
      <formula>1</formula>
    </cfRule>
  </conditionalFormatting>
  <conditionalFormatting sqref="N20 N22">
    <cfRule type="cellIs" dxfId="3" priority="23" operator="equal">
      <formula>1</formula>
    </cfRule>
  </conditionalFormatting>
  <conditionalFormatting sqref="N24 N26 N28">
    <cfRule type="cellIs" dxfId="2" priority="22" operator="equal">
      <formula>1</formula>
    </cfRule>
  </conditionalFormatting>
  <conditionalFormatting sqref="N36 N38 N40">
    <cfRule type="cellIs" dxfId="1" priority="20" operator="equal">
      <formula>1</formula>
    </cfRule>
  </conditionalFormatting>
  <pageMargins left="0.7" right="0.7" top="0.78740157499999996" bottom="0.78740157499999996" header="0.3" footer="0.3"/>
  <pageSetup paperSize="9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N25"/>
  <sheetViews>
    <sheetView workbookViewId="0">
      <selection activeCell="F34" sqref="F34"/>
    </sheetView>
  </sheetViews>
  <sheetFormatPr baseColWidth="10" defaultColWidth="11.42578125" defaultRowHeight="15" x14ac:dyDescent="0.25"/>
  <cols>
    <col min="2" max="2" width="22" customWidth="1"/>
    <col min="3" max="5" width="7.85546875" customWidth="1"/>
    <col min="6" max="6" width="40.7109375" bestFit="1" customWidth="1"/>
    <col min="7" max="7" width="19.28515625" customWidth="1"/>
    <col min="9" max="9" width="18.140625" bestFit="1" customWidth="1"/>
    <col min="10" max="10" width="15.85546875" bestFit="1" customWidth="1"/>
    <col min="11" max="11" width="18.42578125" bestFit="1" customWidth="1"/>
    <col min="12" max="12" width="17.5703125" bestFit="1" customWidth="1"/>
    <col min="13" max="13" width="28.5703125" bestFit="1" customWidth="1"/>
    <col min="14" max="14" width="21.42578125" customWidth="1"/>
  </cols>
  <sheetData>
    <row r="1" spans="1:14" x14ac:dyDescent="0.25">
      <c r="A1" t="s">
        <v>122</v>
      </c>
    </row>
    <row r="2" spans="1:14" x14ac:dyDescent="0.25">
      <c r="B2" s="112" t="s">
        <v>52</v>
      </c>
      <c r="C2" s="112" t="s">
        <v>130</v>
      </c>
      <c r="D2" s="112" t="s">
        <v>131</v>
      </c>
      <c r="E2" s="112" t="s">
        <v>132</v>
      </c>
      <c r="F2" s="112" t="s">
        <v>123</v>
      </c>
      <c r="G2" s="112" t="s">
        <v>124</v>
      </c>
      <c r="I2" s="120" t="s">
        <v>179</v>
      </c>
      <c r="J2" s="120" t="s">
        <v>180</v>
      </c>
      <c r="K2" s="120" t="s">
        <v>164</v>
      </c>
      <c r="L2" s="120" t="s">
        <v>165</v>
      </c>
      <c r="M2" s="120" t="s">
        <v>177</v>
      </c>
      <c r="N2" s="120" t="s">
        <v>178</v>
      </c>
    </row>
    <row r="3" spans="1:14" x14ac:dyDescent="0.25">
      <c r="B3" s="42" t="s">
        <v>125</v>
      </c>
      <c r="C3" s="42" t="s">
        <v>133</v>
      </c>
      <c r="D3" s="42" t="s">
        <v>134</v>
      </c>
      <c r="E3" s="42" t="s">
        <v>135</v>
      </c>
      <c r="F3" s="42" t="s">
        <v>139</v>
      </c>
      <c r="G3" s="42" t="s">
        <v>182</v>
      </c>
      <c r="I3" s="124" t="s">
        <v>125</v>
      </c>
      <c r="J3" s="124" t="s">
        <v>158</v>
      </c>
      <c r="K3" s="124" t="s">
        <v>161</v>
      </c>
      <c r="L3" s="124" t="s">
        <v>162</v>
      </c>
      <c r="M3" s="124"/>
      <c r="N3" s="124" t="s">
        <v>173</v>
      </c>
    </row>
    <row r="4" spans="1:14" x14ac:dyDescent="0.25">
      <c r="B4" s="115" t="s">
        <v>129</v>
      </c>
      <c r="C4" s="115" t="s">
        <v>133</v>
      </c>
      <c r="D4" s="115" t="s">
        <v>138</v>
      </c>
      <c r="E4" s="115" t="s">
        <v>135</v>
      </c>
      <c r="F4" s="115" t="s">
        <v>140</v>
      </c>
      <c r="G4" s="115" t="s">
        <v>182</v>
      </c>
      <c r="I4" s="125" t="s">
        <v>127</v>
      </c>
      <c r="J4" s="125" t="s">
        <v>160</v>
      </c>
      <c r="K4" s="125" t="s">
        <v>167</v>
      </c>
      <c r="L4" s="125" t="s">
        <v>162</v>
      </c>
      <c r="M4" s="125"/>
      <c r="N4" s="125" t="s">
        <v>173</v>
      </c>
    </row>
    <row r="5" spans="1:14" x14ac:dyDescent="0.25">
      <c r="B5" s="113" t="s">
        <v>129</v>
      </c>
      <c r="C5" s="113" t="s">
        <v>133</v>
      </c>
      <c r="D5" s="113" t="s">
        <v>138</v>
      </c>
      <c r="E5" s="113" t="s">
        <v>135</v>
      </c>
      <c r="F5" s="113" t="s">
        <v>154</v>
      </c>
      <c r="G5" s="113" t="s">
        <v>182</v>
      </c>
      <c r="I5" s="125" t="s">
        <v>126</v>
      </c>
      <c r="J5" s="125" t="s">
        <v>160</v>
      </c>
      <c r="K5" s="125" t="s">
        <v>167</v>
      </c>
      <c r="L5" s="125" t="s">
        <v>162</v>
      </c>
      <c r="M5" s="125" t="s">
        <v>176</v>
      </c>
      <c r="N5" s="125" t="s">
        <v>173</v>
      </c>
    </row>
    <row r="6" spans="1:14" x14ac:dyDescent="0.25">
      <c r="B6" s="119" t="s">
        <v>129</v>
      </c>
      <c r="C6" s="119" t="s">
        <v>133</v>
      </c>
      <c r="D6" s="119" t="s">
        <v>138</v>
      </c>
      <c r="E6" s="119" t="s">
        <v>135</v>
      </c>
      <c r="F6" s="119" t="s">
        <v>142</v>
      </c>
      <c r="G6" s="119" t="s">
        <v>182</v>
      </c>
      <c r="H6" s="122"/>
      <c r="I6" s="123" t="s">
        <v>144</v>
      </c>
      <c r="J6" s="123" t="s">
        <v>175</v>
      </c>
      <c r="K6" s="123" t="s">
        <v>172</v>
      </c>
      <c r="L6" s="123" t="s">
        <v>170</v>
      </c>
      <c r="M6" s="123" t="s">
        <v>171</v>
      </c>
      <c r="N6" s="123" t="s">
        <v>173</v>
      </c>
    </row>
    <row r="7" spans="1:14" x14ac:dyDescent="0.25">
      <c r="B7" s="116" t="s">
        <v>129</v>
      </c>
      <c r="C7" s="116" t="s">
        <v>133</v>
      </c>
      <c r="D7" s="116" t="s">
        <v>138</v>
      </c>
      <c r="E7" s="116" t="s">
        <v>135</v>
      </c>
      <c r="F7" s="116" t="s">
        <v>153</v>
      </c>
      <c r="G7" s="116" t="s">
        <v>182</v>
      </c>
      <c r="I7" s="126" t="s">
        <v>129</v>
      </c>
      <c r="J7" s="126" t="s">
        <v>159</v>
      </c>
      <c r="K7" s="126" t="s">
        <v>161</v>
      </c>
      <c r="L7" s="126" t="s">
        <v>163</v>
      </c>
      <c r="M7" s="126" t="s">
        <v>174</v>
      </c>
      <c r="N7" s="126" t="s">
        <v>173</v>
      </c>
    </row>
    <row r="8" spans="1:14" x14ac:dyDescent="0.25">
      <c r="B8" s="113" t="s">
        <v>143</v>
      </c>
      <c r="C8" s="113" t="s">
        <v>137</v>
      </c>
      <c r="D8" s="113" t="s">
        <v>138</v>
      </c>
      <c r="E8" s="113" t="s">
        <v>135</v>
      </c>
      <c r="F8" s="113" t="s">
        <v>154</v>
      </c>
      <c r="G8" s="113" t="s">
        <v>141</v>
      </c>
      <c r="I8" s="126" t="s">
        <v>128</v>
      </c>
      <c r="J8" s="126" t="s">
        <v>159</v>
      </c>
      <c r="K8" s="126" t="s">
        <v>167</v>
      </c>
      <c r="L8" s="126" t="s">
        <v>163</v>
      </c>
      <c r="M8" s="126" t="s">
        <v>174</v>
      </c>
      <c r="N8" s="126" t="s">
        <v>173</v>
      </c>
    </row>
    <row r="9" spans="1:14" x14ac:dyDescent="0.25">
      <c r="B9" s="119" t="s">
        <v>143</v>
      </c>
      <c r="C9" s="119" t="s">
        <v>137</v>
      </c>
      <c r="D9" s="119" t="s">
        <v>138</v>
      </c>
      <c r="E9" s="119" t="s">
        <v>135</v>
      </c>
      <c r="F9" s="119" t="s">
        <v>142</v>
      </c>
      <c r="G9" s="119" t="s">
        <v>141</v>
      </c>
      <c r="I9" s="126" t="s">
        <v>143</v>
      </c>
      <c r="J9" s="126" t="s">
        <v>166</v>
      </c>
      <c r="K9" s="126" t="s">
        <v>167</v>
      </c>
      <c r="L9" s="126" t="s">
        <v>163</v>
      </c>
      <c r="M9" s="126" t="s">
        <v>174</v>
      </c>
      <c r="N9" s="126" t="s">
        <v>173</v>
      </c>
    </row>
    <row r="10" spans="1:14" x14ac:dyDescent="0.25">
      <c r="B10" s="115" t="s">
        <v>128</v>
      </c>
      <c r="C10" s="115" t="s">
        <v>137</v>
      </c>
      <c r="D10" s="115" t="s">
        <v>138</v>
      </c>
      <c r="E10" s="115" t="s">
        <v>135</v>
      </c>
      <c r="F10" s="115" t="s">
        <v>140</v>
      </c>
      <c r="G10" s="115" t="s">
        <v>141</v>
      </c>
      <c r="I10" s="121" t="s">
        <v>152</v>
      </c>
      <c r="J10" s="121" t="s">
        <v>168</v>
      </c>
      <c r="K10" s="121" t="s">
        <v>167</v>
      </c>
      <c r="L10" s="121" t="s">
        <v>170</v>
      </c>
      <c r="M10" s="121"/>
      <c r="N10" s="121" t="s">
        <v>168</v>
      </c>
    </row>
    <row r="11" spans="1:14" x14ac:dyDescent="0.25">
      <c r="B11" s="114" t="s">
        <v>144</v>
      </c>
      <c r="C11" s="114" t="s">
        <v>136</v>
      </c>
      <c r="D11" s="114" t="s">
        <v>145</v>
      </c>
      <c r="E11" s="114" t="s">
        <v>135</v>
      </c>
      <c r="F11" s="114" t="s">
        <v>157</v>
      </c>
      <c r="G11" s="114" t="s">
        <v>146</v>
      </c>
      <c r="I11" s="121" t="s">
        <v>147</v>
      </c>
      <c r="J11" s="121" t="s">
        <v>169</v>
      </c>
      <c r="K11" s="121" t="s">
        <v>167</v>
      </c>
      <c r="L11" s="121" t="s">
        <v>170</v>
      </c>
      <c r="M11" s="121"/>
      <c r="N11" s="121" t="s">
        <v>169</v>
      </c>
    </row>
    <row r="12" spans="1:14" x14ac:dyDescent="0.25">
      <c r="B12" s="117" t="s">
        <v>144</v>
      </c>
      <c r="C12" s="117" t="s">
        <v>136</v>
      </c>
      <c r="D12" s="117" t="s">
        <v>145</v>
      </c>
      <c r="E12" s="117" t="s">
        <v>135</v>
      </c>
      <c r="F12" s="117" t="s">
        <v>155</v>
      </c>
      <c r="G12" s="117" t="s">
        <v>146</v>
      </c>
    </row>
    <row r="13" spans="1:14" x14ac:dyDescent="0.25">
      <c r="B13" s="116" t="s">
        <v>129</v>
      </c>
      <c r="C13" s="116" t="s">
        <v>133</v>
      </c>
      <c r="D13" s="116" t="s">
        <v>138</v>
      </c>
      <c r="E13" s="116" t="s">
        <v>135</v>
      </c>
      <c r="F13" s="116" t="s">
        <v>153</v>
      </c>
      <c r="G13" s="116" t="s">
        <v>181</v>
      </c>
    </row>
    <row r="14" spans="1:14" x14ac:dyDescent="0.25">
      <c r="B14" s="114" t="s">
        <v>152</v>
      </c>
      <c r="C14" s="114" t="s">
        <v>150</v>
      </c>
      <c r="D14" s="114" t="s">
        <v>149</v>
      </c>
      <c r="E14" s="114" t="s">
        <v>135</v>
      </c>
      <c r="F14" s="114" t="s">
        <v>157</v>
      </c>
      <c r="G14" s="114" t="s">
        <v>148</v>
      </c>
    </row>
    <row r="15" spans="1:14" x14ac:dyDescent="0.25">
      <c r="B15" s="118" t="s">
        <v>152</v>
      </c>
      <c r="C15" s="118" t="s">
        <v>150</v>
      </c>
      <c r="D15" s="118" t="s">
        <v>149</v>
      </c>
      <c r="E15" s="118" t="s">
        <v>135</v>
      </c>
      <c r="F15" s="118" t="s">
        <v>156</v>
      </c>
      <c r="G15" s="118" t="s">
        <v>148</v>
      </c>
    </row>
    <row r="16" spans="1:14" x14ac:dyDescent="0.25">
      <c r="B16" s="117" t="s">
        <v>147</v>
      </c>
      <c r="C16" s="117" t="s">
        <v>150</v>
      </c>
      <c r="D16" s="117" t="s">
        <v>149</v>
      </c>
      <c r="E16" s="117" t="s">
        <v>135</v>
      </c>
      <c r="F16" s="117" t="s">
        <v>155</v>
      </c>
      <c r="G16" s="117" t="s">
        <v>148</v>
      </c>
    </row>
    <row r="17" spans="2:7" x14ac:dyDescent="0.25">
      <c r="B17" s="42" t="s">
        <v>126</v>
      </c>
      <c r="C17" s="42" t="s">
        <v>136</v>
      </c>
      <c r="D17" s="42" t="s">
        <v>134</v>
      </c>
      <c r="E17" s="42" t="s">
        <v>135</v>
      </c>
      <c r="F17" s="42" t="s">
        <v>139</v>
      </c>
      <c r="G17" s="42" t="s">
        <v>148</v>
      </c>
    </row>
    <row r="18" spans="2:7" x14ac:dyDescent="0.25">
      <c r="B18" s="115" t="s">
        <v>143</v>
      </c>
      <c r="C18" s="115" t="s">
        <v>137</v>
      </c>
      <c r="D18" s="115" t="s">
        <v>138</v>
      </c>
      <c r="E18" s="115" t="s">
        <v>135</v>
      </c>
      <c r="F18" s="115" t="s">
        <v>140</v>
      </c>
      <c r="G18" s="115" t="s">
        <v>151</v>
      </c>
    </row>
    <row r="19" spans="2:7" x14ac:dyDescent="0.25">
      <c r="B19" s="113" t="s">
        <v>143</v>
      </c>
      <c r="C19" s="113" t="s">
        <v>137</v>
      </c>
      <c r="D19" s="113" t="s">
        <v>138</v>
      </c>
      <c r="E19" s="113" t="s">
        <v>135</v>
      </c>
      <c r="F19" s="113" t="s">
        <v>154</v>
      </c>
      <c r="G19" s="113" t="s">
        <v>151</v>
      </c>
    </row>
    <row r="20" spans="2:7" x14ac:dyDescent="0.25">
      <c r="B20" s="119" t="s">
        <v>143</v>
      </c>
      <c r="C20" s="119" t="s">
        <v>137</v>
      </c>
      <c r="D20" s="119" t="s">
        <v>138</v>
      </c>
      <c r="E20" s="119" t="s">
        <v>135</v>
      </c>
      <c r="F20" s="119" t="s">
        <v>142</v>
      </c>
      <c r="G20" s="119" t="s">
        <v>151</v>
      </c>
    </row>
    <row r="21" spans="2:7" x14ac:dyDescent="0.25">
      <c r="B21" s="116" t="s">
        <v>143</v>
      </c>
      <c r="C21" s="116" t="s">
        <v>137</v>
      </c>
      <c r="D21" s="116" t="s">
        <v>138</v>
      </c>
      <c r="E21" s="116" t="s">
        <v>135</v>
      </c>
      <c r="F21" s="116" t="s">
        <v>153</v>
      </c>
      <c r="G21" s="116" t="s">
        <v>151</v>
      </c>
    </row>
    <row r="22" spans="2:7" x14ac:dyDescent="0.25">
      <c r="B22" s="114" t="s">
        <v>152</v>
      </c>
      <c r="C22" s="114" t="s">
        <v>150</v>
      </c>
      <c r="D22" s="114" t="s">
        <v>149</v>
      </c>
      <c r="E22" s="114" t="s">
        <v>135</v>
      </c>
      <c r="F22" s="114" t="s">
        <v>157</v>
      </c>
      <c r="G22" s="114" t="s">
        <v>151</v>
      </c>
    </row>
    <row r="23" spans="2:7" x14ac:dyDescent="0.25">
      <c r="B23" s="118" t="s">
        <v>152</v>
      </c>
      <c r="C23" s="118" t="s">
        <v>150</v>
      </c>
      <c r="D23" s="118" t="s">
        <v>149</v>
      </c>
      <c r="E23" s="118" t="s">
        <v>135</v>
      </c>
      <c r="F23" s="118" t="s">
        <v>156</v>
      </c>
      <c r="G23" s="118" t="s">
        <v>151</v>
      </c>
    </row>
    <row r="24" spans="2:7" x14ac:dyDescent="0.25">
      <c r="B24" s="117" t="s">
        <v>147</v>
      </c>
      <c r="C24" s="117" t="s">
        <v>150</v>
      </c>
      <c r="D24" s="117" t="s">
        <v>149</v>
      </c>
      <c r="E24" s="117" t="s">
        <v>135</v>
      </c>
      <c r="F24" s="117" t="s">
        <v>155</v>
      </c>
      <c r="G24" s="117" t="s">
        <v>151</v>
      </c>
    </row>
    <row r="25" spans="2:7" x14ac:dyDescent="0.25">
      <c r="B25" s="42" t="s">
        <v>127</v>
      </c>
      <c r="C25" s="42" t="s">
        <v>137</v>
      </c>
      <c r="D25" s="42" t="s">
        <v>134</v>
      </c>
      <c r="E25" s="42" t="s">
        <v>135</v>
      </c>
      <c r="F25" s="42" t="s">
        <v>139</v>
      </c>
      <c r="G25" s="42" t="s">
        <v>151</v>
      </c>
    </row>
  </sheetData>
  <autoFilter ref="B2:G2">
    <sortState ref="B3:G25">
      <sortCondition ref="G2"/>
    </sortState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W92"/>
  <sheetViews>
    <sheetView workbookViewId="0">
      <selection activeCell="A37" sqref="A37:J46"/>
    </sheetView>
  </sheetViews>
  <sheetFormatPr baseColWidth="10" defaultColWidth="11.42578125" defaultRowHeight="15" x14ac:dyDescent="0.25"/>
  <sheetData>
    <row r="1" spans="1:21" x14ac:dyDescent="0.25">
      <c r="A1" t="s">
        <v>187</v>
      </c>
      <c r="B1">
        <v>2011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21" x14ac:dyDescent="0.25">
      <c r="A2" t="s">
        <v>183</v>
      </c>
      <c r="B2">
        <v>1</v>
      </c>
      <c r="C2">
        <v>0.9</v>
      </c>
      <c r="D2">
        <v>0.94634147590064344</v>
      </c>
      <c r="E2">
        <v>0.94499999999999995</v>
      </c>
      <c r="F2">
        <v>0.94</v>
      </c>
      <c r="G2">
        <v>0.93</v>
      </c>
      <c r="H2">
        <v>0.92</v>
      </c>
      <c r="I2">
        <v>0.88</v>
      </c>
      <c r="J2">
        <v>0.86</v>
      </c>
    </row>
    <row r="3" spans="1:21" x14ac:dyDescent="0.25">
      <c r="A3" t="s">
        <v>189</v>
      </c>
      <c r="B3">
        <v>1</v>
      </c>
      <c r="C3">
        <v>0.91</v>
      </c>
      <c r="D3">
        <v>0.85</v>
      </c>
      <c r="E3">
        <v>0.8</v>
      </c>
      <c r="F3">
        <v>0.7</v>
      </c>
      <c r="G3">
        <v>0.64</v>
      </c>
      <c r="H3">
        <v>0.63</v>
      </c>
      <c r="I3">
        <v>0.62</v>
      </c>
      <c r="J3">
        <v>0.6</v>
      </c>
      <c r="L3" s="131">
        <v>0.7</v>
      </c>
      <c r="M3">
        <v>1</v>
      </c>
      <c r="N3">
        <v>1.0233569511931386</v>
      </c>
      <c r="O3">
        <v>1.0475156220639086</v>
      </c>
      <c r="P3">
        <v>1.0616910263627006</v>
      </c>
      <c r="Q3">
        <v>1.0656067164241856</v>
      </c>
      <c r="R3">
        <v>1.059265361566945</v>
      </c>
      <c r="S3">
        <v>1.0429434426476183</v>
      </c>
      <c r="T3" s="132">
        <v>1.0171580572455634</v>
      </c>
      <c r="U3" s="133">
        <v>0.98265070430996249</v>
      </c>
    </row>
    <row r="4" spans="1:21" x14ac:dyDescent="0.25">
      <c r="A4" t="s">
        <v>190</v>
      </c>
      <c r="B4">
        <v>1</v>
      </c>
      <c r="C4">
        <v>0.96455651793083608</v>
      </c>
      <c r="D4">
        <v>0.91181672920631252</v>
      </c>
      <c r="E4">
        <v>0.85174904264569773</v>
      </c>
      <c r="F4">
        <v>0.78673589821366685</v>
      </c>
      <c r="G4">
        <v>0.71874356006731577</v>
      </c>
      <c r="H4">
        <v>0.7</v>
      </c>
      <c r="I4">
        <v>0.69</v>
      </c>
      <c r="J4">
        <v>0.68</v>
      </c>
      <c r="L4" s="131">
        <v>1</v>
      </c>
      <c r="M4">
        <v>1</v>
      </c>
      <c r="N4">
        <v>1.0360051488886759</v>
      </c>
      <c r="O4">
        <v>1.0700659136140198</v>
      </c>
      <c r="P4">
        <v>1.0916094052298311</v>
      </c>
      <c r="Q4">
        <v>1.1009577434461524</v>
      </c>
      <c r="R4">
        <v>1.0984571389708033</v>
      </c>
      <c r="S4">
        <v>1.0846403549839916</v>
      </c>
      <c r="T4" s="132">
        <v>1.0602479862686138</v>
      </c>
      <c r="U4" s="133">
        <v>1.0261906757641601</v>
      </c>
    </row>
    <row r="5" spans="1:21" x14ac:dyDescent="0.25">
      <c r="A5" t="s">
        <v>184</v>
      </c>
      <c r="B5">
        <v>1</v>
      </c>
      <c r="C5">
        <v>0.88810445596450405</v>
      </c>
      <c r="D5">
        <v>0.82</v>
      </c>
      <c r="E5">
        <v>0.78</v>
      </c>
      <c r="F5">
        <v>0.75</v>
      </c>
      <c r="G5">
        <v>0.7</v>
      </c>
      <c r="H5">
        <v>0.65</v>
      </c>
      <c r="I5" s="132">
        <v>0.62</v>
      </c>
      <c r="J5" s="133">
        <v>0.6</v>
      </c>
      <c r="L5" s="131">
        <v>1</v>
      </c>
      <c r="M5">
        <v>1</v>
      </c>
      <c r="N5">
        <v>0.9950489716042088</v>
      </c>
      <c r="O5">
        <v>1.0050023440336722</v>
      </c>
      <c r="P5">
        <v>1.0083470430432748</v>
      </c>
      <c r="Q5">
        <v>1.003505544190757</v>
      </c>
      <c r="R5">
        <v>0.99040975868121917</v>
      </c>
      <c r="S5">
        <v>0.96891957310183319</v>
      </c>
      <c r="T5" s="132">
        <v>0.93881297900526051</v>
      </c>
      <c r="U5" s="133">
        <v>0.90009377047689332</v>
      </c>
    </row>
    <row r="6" spans="1:21" x14ac:dyDescent="0.25">
      <c r="A6" t="s">
        <v>191</v>
      </c>
      <c r="B6">
        <f>M6</f>
        <v>1</v>
      </c>
      <c r="C6">
        <v>0.98</v>
      </c>
      <c r="D6">
        <v>0.85</v>
      </c>
      <c r="E6">
        <v>0.8</v>
      </c>
      <c r="F6">
        <v>0.75</v>
      </c>
      <c r="G6">
        <v>0.7</v>
      </c>
      <c r="H6">
        <v>0.68</v>
      </c>
      <c r="I6">
        <f t="shared" ref="I6:J6" si="0">T6*$L$6</f>
        <v>0.63432099361997696</v>
      </c>
      <c r="J6">
        <f t="shared" si="0"/>
        <v>0.53050965130219341</v>
      </c>
      <c r="L6" s="131">
        <v>1.5</v>
      </c>
      <c r="M6">
        <v>1</v>
      </c>
      <c r="N6">
        <v>0.91912489452065504</v>
      </c>
      <c r="O6">
        <v>0.82969406016000002</v>
      </c>
      <c r="P6">
        <v>0.74269831394652996</v>
      </c>
      <c r="Q6">
        <v>0.65782138862781103</v>
      </c>
      <c r="R6">
        <v>0.57572655149261198</v>
      </c>
      <c r="S6">
        <v>0.49715207086898899</v>
      </c>
      <c r="T6">
        <v>0.42288066241331801</v>
      </c>
      <c r="U6">
        <v>0.35367310086812898</v>
      </c>
    </row>
    <row r="7" spans="1:21" x14ac:dyDescent="0.25">
      <c r="A7" t="s">
        <v>185</v>
      </c>
      <c r="B7">
        <v>1</v>
      </c>
      <c r="C7">
        <v>0.9</v>
      </c>
      <c r="D7">
        <v>0.84</v>
      </c>
      <c r="E7">
        <v>0.8</v>
      </c>
      <c r="F7">
        <v>0.78</v>
      </c>
      <c r="G7">
        <v>0.75</v>
      </c>
      <c r="H7">
        <v>0.70662148158534677</v>
      </c>
      <c r="I7">
        <v>0.64502482357866664</v>
      </c>
      <c r="J7">
        <v>0.58342155552389718</v>
      </c>
      <c r="L7" s="131">
        <v>1</v>
      </c>
      <c r="M7">
        <v>1</v>
      </c>
      <c r="N7">
        <v>0.96863749589257853</v>
      </c>
      <c r="O7">
        <v>0.92409330519571475</v>
      </c>
      <c r="P7">
        <v>0.87271782385106456</v>
      </c>
      <c r="Q7">
        <v>0.81633763361595046</v>
      </c>
      <c r="R7">
        <v>0.75646670556137985</v>
      </c>
      <c r="S7">
        <v>0.69448884513420706</v>
      </c>
      <c r="T7" s="132">
        <v>0.63168489413725881</v>
      </c>
      <c r="U7" s="133">
        <v>0.56919176148672901</v>
      </c>
    </row>
    <row r="8" spans="1:21" x14ac:dyDescent="0.25">
      <c r="A8" t="s">
        <v>186</v>
      </c>
      <c r="B8">
        <f t="shared" ref="B8" si="1">M8 *( ((1-$L8) * ($J$1-B$1)/($J$1-$B$1))+$L8)</f>
        <v>1</v>
      </c>
      <c r="C8">
        <v>0.92</v>
      </c>
      <c r="D8">
        <v>0.92</v>
      </c>
      <c r="E8">
        <v>0.88</v>
      </c>
      <c r="F8">
        <v>0.86</v>
      </c>
      <c r="G8">
        <v>0.86</v>
      </c>
      <c r="H8">
        <v>0.8</v>
      </c>
      <c r="I8">
        <v>0.78</v>
      </c>
      <c r="J8">
        <v>0.75</v>
      </c>
      <c r="L8" s="131">
        <v>1</v>
      </c>
      <c r="M8">
        <v>1</v>
      </c>
      <c r="N8">
        <v>0.98336480650328151</v>
      </c>
      <c r="O8">
        <v>0.96856988997218951</v>
      </c>
      <c r="P8">
        <v>0.94938194259831643</v>
      </c>
      <c r="Q8">
        <v>0.92462251012382013</v>
      </c>
      <c r="R8">
        <v>0.89421357997788686</v>
      </c>
      <c r="S8">
        <v>0.85828180250214636</v>
      </c>
      <c r="T8" s="132">
        <v>0.81721241934725553</v>
      </c>
      <c r="U8" s="133">
        <v>0.77165040189409961</v>
      </c>
    </row>
    <row r="9" spans="1:21" x14ac:dyDescent="0.25">
      <c r="A9" t="s">
        <v>192</v>
      </c>
      <c r="B9">
        <v>1</v>
      </c>
      <c r="C9">
        <v>0.96037713916813838</v>
      </c>
      <c r="D9">
        <v>0.89889345671912457</v>
      </c>
      <c r="E9">
        <v>0.85</v>
      </c>
      <c r="F9">
        <v>0.84</v>
      </c>
      <c r="G9">
        <v>0.8</v>
      </c>
      <c r="H9">
        <v>0.71</v>
      </c>
      <c r="I9">
        <v>0.62</v>
      </c>
      <c r="J9">
        <v>0.55000000000000004</v>
      </c>
      <c r="L9" s="131">
        <v>1</v>
      </c>
      <c r="M9">
        <v>1</v>
      </c>
      <c r="N9">
        <v>0.99119137892754394</v>
      </c>
      <c r="O9">
        <v>0.96745312714685439</v>
      </c>
      <c r="P9">
        <v>0.93343776287519387</v>
      </c>
      <c r="Q9">
        <v>0.891470146524169</v>
      </c>
      <c r="R9">
        <v>0.84330010399261057</v>
      </c>
      <c r="S9">
        <v>0.79048597558253653</v>
      </c>
      <c r="T9" s="132">
        <v>0.73444048432377707</v>
      </c>
      <c r="U9" s="133">
        <v>0.67645241770378506</v>
      </c>
    </row>
    <row r="10" spans="1:21" x14ac:dyDescent="0.25">
      <c r="A10" t="s">
        <v>193</v>
      </c>
      <c r="B10">
        <v>1</v>
      </c>
      <c r="C10">
        <v>0.97979457699710037</v>
      </c>
      <c r="D10">
        <v>0.96</v>
      </c>
      <c r="E10">
        <v>0.96</v>
      </c>
      <c r="F10">
        <v>0.93</v>
      </c>
      <c r="G10">
        <v>0.9</v>
      </c>
      <c r="H10">
        <v>0.85</v>
      </c>
      <c r="I10" s="132">
        <v>0.8</v>
      </c>
      <c r="J10" s="133">
        <v>0.76</v>
      </c>
      <c r="L10" s="131">
        <v>1</v>
      </c>
      <c r="M10">
        <v>1</v>
      </c>
      <c r="N10">
        <v>1.0244229014151878</v>
      </c>
      <c r="O10">
        <v>1.0470573337096607</v>
      </c>
      <c r="P10">
        <v>1.0583511731232522</v>
      </c>
      <c r="Q10">
        <v>1.0586878685956858</v>
      </c>
      <c r="R10">
        <v>1.0484363112166493</v>
      </c>
      <c r="S10">
        <v>1.0281363475405505</v>
      </c>
      <c r="T10">
        <v>0.99853295377597728</v>
      </c>
      <c r="U10">
        <v>0.96051109750885522</v>
      </c>
    </row>
    <row r="13" spans="1:21" x14ac:dyDescent="0.25">
      <c r="A13" t="s">
        <v>188</v>
      </c>
      <c r="B13">
        <v>2011</v>
      </c>
      <c r="C13">
        <v>2015</v>
      </c>
      <c r="D13">
        <v>2020</v>
      </c>
      <c r="E13">
        <v>2025</v>
      </c>
      <c r="F13">
        <v>2030</v>
      </c>
      <c r="G13">
        <v>2035</v>
      </c>
      <c r="H13">
        <v>2040</v>
      </c>
      <c r="I13">
        <v>2045</v>
      </c>
      <c r="J13">
        <v>2050</v>
      </c>
      <c r="M13">
        <v>2011</v>
      </c>
      <c r="N13">
        <v>2015</v>
      </c>
      <c r="O13">
        <v>2020</v>
      </c>
      <c r="P13">
        <v>2025</v>
      </c>
      <c r="Q13">
        <v>2030</v>
      </c>
      <c r="R13">
        <v>2035</v>
      </c>
      <c r="S13">
        <v>2040</v>
      </c>
      <c r="T13">
        <v>2045</v>
      </c>
      <c r="U13">
        <v>2050</v>
      </c>
    </row>
    <row r="14" spans="1:21" x14ac:dyDescent="0.25">
      <c r="A14" t="s">
        <v>183</v>
      </c>
      <c r="B14">
        <f>M14 *( ((1-$L14) * ($J$13-B$13)/($J$13-$B$13))+$L14)</f>
        <v>1</v>
      </c>
      <c r="C14">
        <f t="shared" ref="C14:J14" si="2">N14 *( ((1-$L14) * ($J$13-C$13)/($J$13-$B$13))+$L14)</f>
        <v>1.0259497326632141</v>
      </c>
      <c r="D14">
        <f t="shared" si="2"/>
        <v>1.0585420543409472</v>
      </c>
      <c r="E14">
        <f t="shared" si="2"/>
        <v>1.0766536148564256</v>
      </c>
      <c r="F14">
        <f t="shared" si="2"/>
        <v>1.0802844142096495</v>
      </c>
      <c r="G14">
        <f t="shared" si="2"/>
        <v>1.069434452400619</v>
      </c>
      <c r="H14">
        <f t="shared" si="2"/>
        <v>1.0441037294293338</v>
      </c>
      <c r="I14">
        <f t="shared" si="2"/>
        <v>1.0042922452957943</v>
      </c>
      <c r="J14">
        <f t="shared" si="2"/>
        <v>0.95</v>
      </c>
      <c r="L14" s="131">
        <v>1.9</v>
      </c>
      <c r="M14">
        <v>1</v>
      </c>
      <c r="N14">
        <v>0.93924975525505505</v>
      </c>
      <c r="O14">
        <v>0.87649979021861857</v>
      </c>
      <c r="P14">
        <v>0.8137498251821822</v>
      </c>
      <c r="Q14">
        <v>0.75099986014574571</v>
      </c>
      <c r="R14">
        <v>0.68824989510930923</v>
      </c>
      <c r="S14">
        <v>0.62549993007287286</v>
      </c>
      <c r="T14">
        <v>0.56274996503643648</v>
      </c>
      <c r="U14">
        <v>0.5</v>
      </c>
    </row>
    <row r="15" spans="1:21" x14ac:dyDescent="0.25">
      <c r="A15" t="s">
        <v>189</v>
      </c>
      <c r="B15">
        <v>1</v>
      </c>
      <c r="C15">
        <v>0.91</v>
      </c>
      <c r="D15">
        <v>0.85</v>
      </c>
      <c r="E15">
        <v>0.8</v>
      </c>
      <c r="F15">
        <v>0.7</v>
      </c>
      <c r="G15">
        <v>0.64</v>
      </c>
      <c r="H15">
        <v>0.63</v>
      </c>
      <c r="I15">
        <v>0.62</v>
      </c>
      <c r="J15">
        <v>0.6</v>
      </c>
      <c r="L15" s="131">
        <v>1</v>
      </c>
      <c r="M15">
        <v>1</v>
      </c>
      <c r="N15">
        <v>1.0233569511931386</v>
      </c>
      <c r="O15">
        <v>1.0475156220639086</v>
      </c>
      <c r="P15">
        <v>1.0616910263627006</v>
      </c>
      <c r="Q15">
        <v>1.0656067164241856</v>
      </c>
      <c r="R15">
        <v>1.059265361566945</v>
      </c>
      <c r="S15">
        <v>1.0429434426476183</v>
      </c>
      <c r="T15" s="132">
        <v>1.0171580572455634</v>
      </c>
      <c r="U15" s="133">
        <v>0.98265070430996249</v>
      </c>
    </row>
    <row r="16" spans="1:21" x14ac:dyDescent="0.25">
      <c r="A16" t="s">
        <v>190</v>
      </c>
      <c r="B16">
        <v>1</v>
      </c>
      <c r="C16">
        <v>0.96455651793083608</v>
      </c>
      <c r="D16">
        <v>0.91181672920631252</v>
      </c>
      <c r="E16">
        <v>0.85174904264569773</v>
      </c>
      <c r="F16">
        <v>0.78673589821366685</v>
      </c>
      <c r="G16">
        <v>0.71874356006731577</v>
      </c>
      <c r="H16">
        <v>0.7</v>
      </c>
      <c r="I16">
        <v>0.69</v>
      </c>
      <c r="J16">
        <v>0.68</v>
      </c>
      <c r="L16" s="131">
        <v>1</v>
      </c>
      <c r="M16">
        <v>1</v>
      </c>
      <c r="N16">
        <v>1.0360051488886759</v>
      </c>
      <c r="O16">
        <v>1.0700659136140198</v>
      </c>
      <c r="P16">
        <v>1.0916094052298311</v>
      </c>
      <c r="Q16">
        <v>1.1009577434461524</v>
      </c>
      <c r="R16">
        <v>1.0984571389708033</v>
      </c>
      <c r="S16">
        <v>1.0846403549839916</v>
      </c>
      <c r="T16" s="132">
        <v>1.0602479862686138</v>
      </c>
      <c r="U16" s="133">
        <v>1.0261906757641601</v>
      </c>
    </row>
    <row r="17" spans="1:21" x14ac:dyDescent="0.25">
      <c r="A17" t="s">
        <v>184</v>
      </c>
      <c r="B17">
        <v>1</v>
      </c>
      <c r="C17">
        <v>0.88810445596450405</v>
      </c>
      <c r="D17">
        <v>0.8</v>
      </c>
      <c r="E17">
        <v>0.76</v>
      </c>
      <c r="F17">
        <v>0.72</v>
      </c>
      <c r="G17">
        <v>0.68</v>
      </c>
      <c r="H17">
        <v>0.6</v>
      </c>
      <c r="I17" s="132">
        <v>0.55000000000000004</v>
      </c>
      <c r="J17" s="133">
        <v>0.5</v>
      </c>
      <c r="L17" s="131">
        <v>1</v>
      </c>
      <c r="M17">
        <v>1</v>
      </c>
      <c r="N17">
        <v>0.9950489716042088</v>
      </c>
      <c r="O17">
        <v>1.0050023440336722</v>
      </c>
      <c r="P17">
        <v>1.0083470430432748</v>
      </c>
      <c r="Q17">
        <v>1.003505544190757</v>
      </c>
      <c r="R17">
        <v>0.99040975868121917</v>
      </c>
      <c r="S17">
        <v>0.96891957310183319</v>
      </c>
      <c r="T17" s="132">
        <v>0.93881297900526051</v>
      </c>
      <c r="U17" s="133">
        <v>0.90009377047689332</v>
      </c>
    </row>
    <row r="18" spans="1:21" x14ac:dyDescent="0.25">
      <c r="A18" t="s">
        <v>191</v>
      </c>
      <c r="B18">
        <f>M18</f>
        <v>1</v>
      </c>
      <c r="C18">
        <v>0.98</v>
      </c>
      <c r="D18">
        <v>0.85</v>
      </c>
      <c r="E18">
        <v>0.8</v>
      </c>
      <c r="F18">
        <v>0.75</v>
      </c>
      <c r="G18">
        <v>0.7</v>
      </c>
      <c r="H18">
        <v>0.68</v>
      </c>
      <c r="I18">
        <f t="shared" ref="I18:J18" si="3">T18*$L$18</f>
        <v>0.59203292737864521</v>
      </c>
      <c r="J18">
        <f t="shared" si="3"/>
        <v>0.49514234121538053</v>
      </c>
      <c r="L18" s="131">
        <v>1.4</v>
      </c>
      <c r="M18">
        <v>1</v>
      </c>
      <c r="N18">
        <v>0.91912489452065504</v>
      </c>
      <c r="O18">
        <v>0.82969406016000002</v>
      </c>
      <c r="P18">
        <v>0.74269831394652996</v>
      </c>
      <c r="Q18">
        <v>0.65782138862781103</v>
      </c>
      <c r="R18">
        <v>0.57572655149261198</v>
      </c>
      <c r="S18">
        <v>0.49715207086898899</v>
      </c>
      <c r="T18">
        <v>0.42288066241331801</v>
      </c>
      <c r="U18">
        <v>0.35367310086812898</v>
      </c>
    </row>
    <row r="19" spans="1:21" x14ac:dyDescent="0.25">
      <c r="A19" t="s">
        <v>185</v>
      </c>
      <c r="B19">
        <v>1</v>
      </c>
      <c r="C19">
        <v>0.9</v>
      </c>
      <c r="D19">
        <v>0.81</v>
      </c>
      <c r="E19">
        <v>0.8</v>
      </c>
      <c r="F19">
        <v>0.78</v>
      </c>
      <c r="G19">
        <v>0.75</v>
      </c>
      <c r="H19">
        <v>0.70662148158534677</v>
      </c>
      <c r="I19">
        <v>0.64502482357866664</v>
      </c>
      <c r="J19">
        <v>0.58342155552389718</v>
      </c>
      <c r="L19" s="131">
        <v>1</v>
      </c>
      <c r="M19">
        <v>1</v>
      </c>
      <c r="N19">
        <v>0.96863749589257853</v>
      </c>
      <c r="O19">
        <v>0.92409330519571475</v>
      </c>
      <c r="P19">
        <v>0.87271782385106456</v>
      </c>
      <c r="Q19">
        <v>0.81633763361595046</v>
      </c>
      <c r="R19">
        <v>0.75646670556137985</v>
      </c>
      <c r="S19">
        <v>0.69448884513420706</v>
      </c>
      <c r="T19" s="132">
        <v>0.63168489413725881</v>
      </c>
      <c r="U19" s="133">
        <v>0.56919176148672901</v>
      </c>
    </row>
    <row r="20" spans="1:21" x14ac:dyDescent="0.25">
      <c r="A20" t="s">
        <v>186</v>
      </c>
      <c r="B20">
        <f t="shared" ref="B20" si="4">M20 *( ((1-$L20) * ($J$13-B$13)/($J$13-$B$13))+$L20)</f>
        <v>1</v>
      </c>
      <c r="C20">
        <f t="shared" ref="C20" si="5">N20 *( ((1-$L20) * ($J$13-C$13)/($J$13-$B$13))+$L20)</f>
        <v>0.98336480650328151</v>
      </c>
      <c r="D20">
        <f t="shared" ref="D20" si="6">O20 *( ((1-$L20) * ($J$13-D$13)/($J$13-$B$13))+$L20)</f>
        <v>0.96856988997218951</v>
      </c>
      <c r="E20">
        <f t="shared" ref="E20" si="7">P20 *( ((1-$L20) * ($J$13-E$13)/($J$13-$B$13))+$L20)</f>
        <v>0.94938194259831643</v>
      </c>
      <c r="F20">
        <f t="shared" ref="F20" si="8">Q20 *( ((1-$L20) * ($J$13-F$13)/($J$13-$B$13))+$L20)</f>
        <v>0.92462251012382013</v>
      </c>
      <c r="G20">
        <v>0.91</v>
      </c>
      <c r="H20">
        <v>0.89</v>
      </c>
      <c r="I20">
        <v>0.85</v>
      </c>
      <c r="J20">
        <v>0.8</v>
      </c>
      <c r="L20" s="131">
        <v>1</v>
      </c>
      <c r="M20">
        <v>1</v>
      </c>
      <c r="N20">
        <v>0.98336480650328151</v>
      </c>
      <c r="O20">
        <v>0.96856988997218951</v>
      </c>
      <c r="P20">
        <v>0.94938194259831643</v>
      </c>
      <c r="Q20">
        <v>0.92462251012382013</v>
      </c>
      <c r="R20">
        <v>0.89421357997788686</v>
      </c>
      <c r="S20">
        <v>0.85828180250214636</v>
      </c>
      <c r="T20" s="132">
        <v>0.81721241934725553</v>
      </c>
      <c r="U20" s="133">
        <v>0.77165040189409961</v>
      </c>
    </row>
    <row r="21" spans="1:21" x14ac:dyDescent="0.25">
      <c r="A21" t="s">
        <v>192</v>
      </c>
      <c r="B21">
        <v>1</v>
      </c>
      <c r="C21">
        <v>0.96037713916813838</v>
      </c>
      <c r="D21">
        <v>0.89889345671912457</v>
      </c>
      <c r="E21">
        <v>0.84</v>
      </c>
      <c r="F21">
        <v>0.82</v>
      </c>
      <c r="G21">
        <v>0.76</v>
      </c>
      <c r="H21">
        <v>0.72</v>
      </c>
      <c r="I21">
        <v>0.65</v>
      </c>
      <c r="J21">
        <v>0.6</v>
      </c>
      <c r="L21" s="131">
        <v>1</v>
      </c>
      <c r="M21">
        <v>1</v>
      </c>
      <c r="N21">
        <v>0.99119137892754394</v>
      </c>
      <c r="O21">
        <v>0.96745312714685439</v>
      </c>
      <c r="P21">
        <v>0.93343776287519387</v>
      </c>
      <c r="Q21">
        <v>0.891470146524169</v>
      </c>
      <c r="R21">
        <v>0.84330010399261057</v>
      </c>
      <c r="S21">
        <v>0.79048597558253653</v>
      </c>
      <c r="T21" s="132">
        <v>0.73444048432377707</v>
      </c>
      <c r="U21" s="133">
        <v>0.67645241770378506</v>
      </c>
    </row>
    <row r="22" spans="1:21" x14ac:dyDescent="0.25">
      <c r="A22" t="s">
        <v>193</v>
      </c>
      <c r="B22">
        <v>1</v>
      </c>
      <c r="C22">
        <v>0.97979457699710037</v>
      </c>
      <c r="D22">
        <v>0.96</v>
      </c>
      <c r="E22">
        <v>0.96</v>
      </c>
      <c r="F22">
        <v>0.93</v>
      </c>
      <c r="G22">
        <v>0.9</v>
      </c>
      <c r="H22">
        <v>0.85</v>
      </c>
      <c r="I22" s="132">
        <v>0.8</v>
      </c>
      <c r="J22" s="133">
        <v>0.76</v>
      </c>
      <c r="L22" s="131">
        <v>1</v>
      </c>
      <c r="M22">
        <v>1</v>
      </c>
      <c r="N22">
        <v>1.0244229014151878</v>
      </c>
      <c r="O22">
        <v>1.0470573337096607</v>
      </c>
      <c r="P22">
        <v>1.0583511731232522</v>
      </c>
      <c r="Q22">
        <v>1.0586878685956858</v>
      </c>
      <c r="R22">
        <v>1.0484363112166493</v>
      </c>
      <c r="S22">
        <v>1.0281363475405505</v>
      </c>
      <c r="T22">
        <v>0.99853295377597728</v>
      </c>
      <c r="U22">
        <v>0.96051109750885522</v>
      </c>
    </row>
    <row r="25" spans="1:21" x14ac:dyDescent="0.25">
      <c r="A25" t="s">
        <v>194</v>
      </c>
      <c r="B25">
        <v>2011</v>
      </c>
      <c r="C25">
        <v>2015</v>
      </c>
      <c r="D25">
        <v>2020</v>
      </c>
      <c r="E25">
        <v>2025</v>
      </c>
      <c r="F25">
        <v>2030</v>
      </c>
      <c r="G25">
        <v>2035</v>
      </c>
      <c r="H25">
        <v>2040</v>
      </c>
      <c r="I25">
        <v>2045</v>
      </c>
      <c r="J25">
        <v>2050</v>
      </c>
    </row>
    <row r="26" spans="1:21" x14ac:dyDescent="0.25">
      <c r="A26" t="s">
        <v>183</v>
      </c>
      <c r="B26" s="128">
        <f>M26 *( ((1-$L26) * ($J$25-B$25)/($J$25-$B$25))+$L26)</f>
        <v>1</v>
      </c>
      <c r="C26" s="128">
        <f t="shared" ref="C26:J26" si="9">N26 *( ((1-$L26) * ($J$25-C$25)/($J$25-$B$25))+$L26)</f>
        <v>1.016162666443732</v>
      </c>
      <c r="D26" s="128">
        <f t="shared" si="9"/>
        <v>0.9384018671717238</v>
      </c>
      <c r="E26" s="128">
        <f t="shared" si="9"/>
        <v>0.80984615384615388</v>
      </c>
      <c r="F26" s="128">
        <f t="shared" si="9"/>
        <v>0.77529487179487178</v>
      </c>
      <c r="G26" s="128">
        <f t="shared" si="9"/>
        <v>0.75076923076923086</v>
      </c>
      <c r="H26" s="128">
        <f t="shared" si="9"/>
        <v>0.74051282051282064</v>
      </c>
      <c r="I26" s="128">
        <f t="shared" si="9"/>
        <v>0.73318027847745904</v>
      </c>
      <c r="J26" s="128">
        <f t="shared" si="9"/>
        <v>0.72450000000000003</v>
      </c>
      <c r="L26" s="131">
        <v>0.9</v>
      </c>
      <c r="M26" s="129">
        <v>1</v>
      </c>
      <c r="N26" s="129">
        <v>1.0266928495156877</v>
      </c>
      <c r="O26" s="129">
        <v>0.96056884041200075</v>
      </c>
      <c r="P26" s="129">
        <v>0.84</v>
      </c>
      <c r="Q26" s="129">
        <v>0.81499999999999995</v>
      </c>
      <c r="R26" s="129">
        <v>0.8</v>
      </c>
      <c r="S26" s="129">
        <v>0.8</v>
      </c>
      <c r="T26" s="129">
        <v>0.80320311406238487</v>
      </c>
      <c r="U26" s="130">
        <v>0.80500000000000005</v>
      </c>
    </row>
    <row r="27" spans="1:21" x14ac:dyDescent="0.25">
      <c r="A27" t="s">
        <v>189</v>
      </c>
      <c r="B27">
        <v>1</v>
      </c>
      <c r="C27">
        <v>0.94269827523702898</v>
      </c>
      <c r="D27">
        <v>0.9</v>
      </c>
      <c r="E27">
        <v>0.86</v>
      </c>
      <c r="F27">
        <v>0.8</v>
      </c>
      <c r="G27">
        <v>0.75</v>
      </c>
      <c r="H27">
        <v>0.7</v>
      </c>
      <c r="I27">
        <v>0.66</v>
      </c>
      <c r="J27">
        <v>0.62</v>
      </c>
      <c r="L27" s="131">
        <v>1.5</v>
      </c>
      <c r="M27">
        <v>1</v>
      </c>
      <c r="N27">
        <v>1.0233569511931386</v>
      </c>
      <c r="O27">
        <v>1.0475156220639086</v>
      </c>
      <c r="P27">
        <v>1.0616910263627006</v>
      </c>
      <c r="Q27">
        <v>1.0656067164241856</v>
      </c>
      <c r="R27">
        <v>1.059265361566945</v>
      </c>
      <c r="S27">
        <v>1.0429434426476183</v>
      </c>
      <c r="T27" s="132">
        <v>1.0171580572455634</v>
      </c>
      <c r="U27" s="133">
        <v>0.98265070430996249</v>
      </c>
    </row>
    <row r="28" spans="1:21" x14ac:dyDescent="0.25">
      <c r="A28" t="s">
        <v>190</v>
      </c>
      <c r="B28">
        <v>1</v>
      </c>
      <c r="C28">
        <v>0.96455651793083608</v>
      </c>
      <c r="D28">
        <v>0.91181672920631252</v>
      </c>
      <c r="E28">
        <v>0.85174904264569773</v>
      </c>
      <c r="F28">
        <v>0.78673589821366685</v>
      </c>
      <c r="G28">
        <v>0.71874356006731577</v>
      </c>
      <c r="H28">
        <v>0.64949807818211358</v>
      </c>
      <c r="I28">
        <v>0.58051600769079992</v>
      </c>
      <c r="J28">
        <v>0.51309533788208006</v>
      </c>
      <c r="L28" s="131">
        <v>1</v>
      </c>
      <c r="M28">
        <v>1</v>
      </c>
      <c r="N28">
        <v>1.0360051488886759</v>
      </c>
      <c r="O28">
        <v>1.0700659136140198</v>
      </c>
      <c r="P28">
        <v>1.0916094052298311</v>
      </c>
      <c r="Q28">
        <v>1.1009577434461524</v>
      </c>
      <c r="R28">
        <v>1.0984571389708033</v>
      </c>
      <c r="S28">
        <v>1.0846403549839916</v>
      </c>
      <c r="T28" s="132">
        <v>1.0602479862686138</v>
      </c>
      <c r="U28" s="133">
        <v>1.0261906757641601</v>
      </c>
    </row>
    <row r="29" spans="1:21" x14ac:dyDescent="0.25">
      <c r="A29" t="s">
        <v>184</v>
      </c>
      <c r="B29">
        <v>1</v>
      </c>
      <c r="C29">
        <v>0.88810445596450405</v>
      </c>
      <c r="D29">
        <v>0.78624789060047529</v>
      </c>
      <c r="E29">
        <v>0.69793810627469499</v>
      </c>
      <c r="F29">
        <v>0.61916555925529615</v>
      </c>
      <c r="G29">
        <v>0.54809083732844166</v>
      </c>
      <c r="H29">
        <v>0.48336784112668468</v>
      </c>
      <c r="I29" s="132">
        <v>0.42398005503463382</v>
      </c>
      <c r="J29" s="133">
        <v>0.36926923917000753</v>
      </c>
      <c r="L29" s="131">
        <v>1</v>
      </c>
      <c r="M29">
        <v>1</v>
      </c>
      <c r="N29">
        <v>0.9950489716042088</v>
      </c>
      <c r="O29">
        <v>1.0050023440336722</v>
      </c>
      <c r="P29">
        <v>1.0083470430432748</v>
      </c>
      <c r="Q29">
        <v>1.003505544190757</v>
      </c>
      <c r="R29">
        <v>0.99040975868121917</v>
      </c>
      <c r="S29">
        <v>0.96891957310183319</v>
      </c>
      <c r="T29" s="132">
        <v>0.93881297900526051</v>
      </c>
      <c r="U29" s="133">
        <v>0.90009377047689332</v>
      </c>
    </row>
    <row r="30" spans="1:21" x14ac:dyDescent="0.25">
      <c r="A30" t="s">
        <v>191</v>
      </c>
      <c r="B30">
        <f>M30</f>
        <v>1</v>
      </c>
      <c r="C30">
        <f t="shared" ref="C30" si="10">N30</f>
        <v>0.91912489452065504</v>
      </c>
      <c r="D30">
        <f t="shared" ref="D30" si="11">O30</f>
        <v>0.82969406016000002</v>
      </c>
      <c r="E30">
        <f t="shared" ref="E30" si="12">P30</f>
        <v>0.74269831394652996</v>
      </c>
      <c r="F30">
        <f t="shared" ref="F30" si="13">Q30</f>
        <v>0.65782138862781103</v>
      </c>
      <c r="G30">
        <f t="shared" ref="G30" si="14">R30</f>
        <v>0.57572655149261198</v>
      </c>
      <c r="H30">
        <f t="shared" ref="H30" si="15">S30</f>
        <v>0.49715207086898899</v>
      </c>
      <c r="I30">
        <f t="shared" ref="I30" si="16">T30</f>
        <v>0.42288066241331801</v>
      </c>
      <c r="J30">
        <f t="shared" ref="J30" si="17">U30</f>
        <v>0.35367310086812898</v>
      </c>
      <c r="L30" s="131">
        <v>0.01</v>
      </c>
      <c r="M30">
        <v>1</v>
      </c>
      <c r="N30">
        <v>0.91912489452065504</v>
      </c>
      <c r="O30">
        <v>0.82969406016000002</v>
      </c>
      <c r="P30">
        <v>0.74269831394652996</v>
      </c>
      <c r="Q30">
        <v>0.65782138862781103</v>
      </c>
      <c r="R30">
        <v>0.57572655149261198</v>
      </c>
      <c r="S30">
        <v>0.49715207086898899</v>
      </c>
      <c r="T30">
        <v>0.42288066241331801</v>
      </c>
      <c r="U30">
        <v>0.35367310086812898</v>
      </c>
    </row>
    <row r="31" spans="1:21" x14ac:dyDescent="0.25">
      <c r="A31" t="s">
        <v>185</v>
      </c>
      <c r="B31">
        <v>1</v>
      </c>
      <c r="C31">
        <v>0.97066605609340073</v>
      </c>
      <c r="D31">
        <v>0.92856472441440374</v>
      </c>
      <c r="E31">
        <v>0.87946812746096226</v>
      </c>
      <c r="F31">
        <v>0.82515036943339537</v>
      </c>
      <c r="G31">
        <v>0.76708378213066231</v>
      </c>
      <c r="H31">
        <v>0.70662148158534677</v>
      </c>
      <c r="I31">
        <v>0.64502482357866664</v>
      </c>
      <c r="J31">
        <v>0.58342155552389718</v>
      </c>
      <c r="L31" s="131">
        <v>1</v>
      </c>
      <c r="M31">
        <v>1</v>
      </c>
      <c r="N31">
        <v>0.96863749589257853</v>
      </c>
      <c r="O31">
        <v>0.92409330519571475</v>
      </c>
      <c r="P31">
        <v>0.87271782385106456</v>
      </c>
      <c r="Q31">
        <v>0.81633763361595046</v>
      </c>
      <c r="R31">
        <v>0.75646670556137985</v>
      </c>
      <c r="S31">
        <v>0.69448884513420706</v>
      </c>
      <c r="T31" s="132">
        <v>0.63168489413725881</v>
      </c>
      <c r="U31" s="133">
        <v>0.56919176148672901</v>
      </c>
    </row>
    <row r="32" spans="1:21" x14ac:dyDescent="0.25">
      <c r="A32" t="s">
        <v>186</v>
      </c>
      <c r="B32" s="128">
        <f t="shared" ref="B32" si="18">M32 *( ((1-$L32) * ($J$25-B$25)/($J$25-$B$25))+$L32)</f>
        <v>1</v>
      </c>
      <c r="C32" s="128">
        <f t="shared" ref="C32" si="19">N32 *( ((1-$L32) * ($J$25-C$25)/($J$25-$B$25))+$L32)</f>
        <v>0.98336480650328151</v>
      </c>
      <c r="D32" s="128">
        <f t="shared" ref="D32" si="20">O32 *( ((1-$L32) * ($J$25-D$25)/($J$25-$B$25))+$L32)</f>
        <v>0.96856988997218951</v>
      </c>
      <c r="E32" s="128">
        <f t="shared" ref="E32" si="21">P32 *( ((1-$L32) * ($J$25-E$25)/($J$25-$B$25))+$L32)</f>
        <v>0.94938194259831643</v>
      </c>
      <c r="F32" s="128">
        <f t="shared" ref="F32" si="22">Q32 *( ((1-$L32) * ($J$25-F$25)/($J$25-$B$25))+$L32)</f>
        <v>0.92462251012382013</v>
      </c>
      <c r="G32" s="128">
        <f t="shared" ref="G32" si="23">R32 *( ((1-$L32) * ($J$25-G$25)/($J$25-$B$25))+$L32)</f>
        <v>0.89421357997788686</v>
      </c>
      <c r="H32" s="128">
        <f t="shared" ref="H32" si="24">S32 *( ((1-$L32) * ($J$25-H$25)/($J$25-$B$25))+$L32)</f>
        <v>0.85828180250214636</v>
      </c>
      <c r="I32" s="128">
        <f t="shared" ref="I32" si="25">T32 *( ((1-$L32) * ($J$25-I$25)/($J$25-$B$25))+$L32)</f>
        <v>0.81721241934725553</v>
      </c>
      <c r="J32" s="128">
        <f t="shared" ref="J32" si="26">U32 *( ((1-$L32) * ($J$25-J$25)/($J$25-$B$25))+$L32)</f>
        <v>0.77165040189409961</v>
      </c>
      <c r="L32" s="131">
        <v>1</v>
      </c>
      <c r="M32">
        <v>1</v>
      </c>
      <c r="N32">
        <v>0.98336480650328151</v>
      </c>
      <c r="O32">
        <v>0.96856988997218951</v>
      </c>
      <c r="P32">
        <v>0.94938194259831643</v>
      </c>
      <c r="Q32">
        <v>0.92462251012382013</v>
      </c>
      <c r="R32">
        <v>0.89421357997788686</v>
      </c>
      <c r="S32">
        <v>0.85828180250214636</v>
      </c>
      <c r="T32" s="132">
        <v>0.81721241934725553</v>
      </c>
      <c r="U32" s="133">
        <v>0.77165040189409961</v>
      </c>
    </row>
    <row r="33" spans="1:21" x14ac:dyDescent="0.25">
      <c r="A33" t="s">
        <v>192</v>
      </c>
      <c r="B33">
        <v>1</v>
      </c>
      <c r="C33">
        <v>0.96037713916813838</v>
      </c>
      <c r="D33">
        <v>0.89889345671912457</v>
      </c>
      <c r="E33">
        <v>0.82917077872424128</v>
      </c>
      <c r="F33">
        <v>0.75450573048137215</v>
      </c>
      <c r="G33">
        <v>0.67740500156783479</v>
      </c>
      <c r="H33">
        <v>0.59998104517898887</v>
      </c>
      <c r="I33">
        <v>0.52401090735460498</v>
      </c>
      <c r="J33">
        <v>0.45096827846919002</v>
      </c>
      <c r="L33" s="131">
        <v>1</v>
      </c>
      <c r="M33">
        <v>1</v>
      </c>
      <c r="N33">
        <v>0.99119137892754394</v>
      </c>
      <c r="O33">
        <v>0.96745312714685439</v>
      </c>
      <c r="P33">
        <v>0.93343776287519387</v>
      </c>
      <c r="Q33">
        <v>0.891470146524169</v>
      </c>
      <c r="R33">
        <v>0.84330010399261057</v>
      </c>
      <c r="S33">
        <v>0.79048597558253653</v>
      </c>
      <c r="T33" s="132">
        <v>0.73444048432377707</v>
      </c>
      <c r="U33" s="133">
        <v>0.67645241770378506</v>
      </c>
    </row>
    <row r="34" spans="1:21" x14ac:dyDescent="0.25">
      <c r="A34" t="s">
        <v>193</v>
      </c>
      <c r="B34">
        <v>1</v>
      </c>
      <c r="C34">
        <v>0.97979457699710037</v>
      </c>
      <c r="D34">
        <v>0.94868611089850396</v>
      </c>
      <c r="E34">
        <v>0.90984449370550213</v>
      </c>
      <c r="F34">
        <v>0.8648076806118975</v>
      </c>
      <c r="G34">
        <v>0.81486062669243375</v>
      </c>
      <c r="H34">
        <v>0.76121834561547574</v>
      </c>
      <c r="I34" s="132">
        <v>0.70505450606500242</v>
      </c>
      <c r="J34" s="133">
        <v>0.64745562869115425</v>
      </c>
      <c r="L34" s="131">
        <v>1</v>
      </c>
      <c r="M34">
        <v>1</v>
      </c>
      <c r="N34">
        <v>1.0244229014151878</v>
      </c>
      <c r="O34">
        <v>1.0470573337096607</v>
      </c>
      <c r="P34">
        <v>1.0583511731232522</v>
      </c>
      <c r="Q34">
        <v>1.0586878685956858</v>
      </c>
      <c r="R34">
        <v>1.0484363112166493</v>
      </c>
      <c r="S34">
        <v>1.0281363475405505</v>
      </c>
      <c r="T34">
        <v>0.99853295377597728</v>
      </c>
      <c r="U34">
        <v>0.96051109750885522</v>
      </c>
    </row>
    <row r="37" spans="1:21" x14ac:dyDescent="0.25">
      <c r="A37" t="s">
        <v>195</v>
      </c>
      <c r="B37">
        <v>2011</v>
      </c>
      <c r="C37">
        <v>2015</v>
      </c>
      <c r="D37">
        <v>2020</v>
      </c>
      <c r="E37">
        <v>2025</v>
      </c>
      <c r="F37">
        <v>2030</v>
      </c>
      <c r="G37">
        <v>2035</v>
      </c>
      <c r="H37">
        <v>2040</v>
      </c>
      <c r="I37">
        <v>2045</v>
      </c>
      <c r="J37">
        <v>2050</v>
      </c>
      <c r="M37">
        <v>2011</v>
      </c>
      <c r="N37">
        <v>2015</v>
      </c>
      <c r="O37">
        <v>2020</v>
      </c>
      <c r="P37">
        <v>2025</v>
      </c>
      <c r="Q37">
        <v>2030</v>
      </c>
      <c r="R37">
        <v>2035</v>
      </c>
      <c r="S37">
        <v>2040</v>
      </c>
      <c r="T37">
        <v>2045</v>
      </c>
      <c r="U37">
        <v>2050</v>
      </c>
    </row>
    <row r="38" spans="1:21" x14ac:dyDescent="0.25">
      <c r="A38" t="s">
        <v>183</v>
      </c>
      <c r="B38">
        <f>M38 *( ((1-$L38) * ($J$37-B$37)/($J$37-$B$37))+$L38)</f>
        <v>1</v>
      </c>
      <c r="C38">
        <f t="shared" ref="C38:J38" si="27">N38 *( ((1-$L38) * ($J$37-C$37)/($J$37-$B$37))+$L38)</f>
        <v>0.97807948872674322</v>
      </c>
      <c r="D38">
        <f t="shared" si="27"/>
        <v>0.95880778827050894</v>
      </c>
      <c r="E38">
        <f t="shared" si="27"/>
        <v>0.93374181123863187</v>
      </c>
      <c r="F38">
        <f t="shared" si="27"/>
        <v>0.90269590684697998</v>
      </c>
      <c r="G38">
        <f t="shared" si="27"/>
        <v>0.86548442431142247</v>
      </c>
      <c r="H38">
        <f t="shared" si="27"/>
        <v>0.82192171284782767</v>
      </c>
      <c r="I38">
        <f t="shared" si="27"/>
        <v>0.7718221216720641</v>
      </c>
      <c r="J38">
        <f t="shared" si="27"/>
        <v>0.71500000000000008</v>
      </c>
      <c r="L38" s="131">
        <v>1.3</v>
      </c>
      <c r="M38">
        <v>1</v>
      </c>
      <c r="N38">
        <v>0.94888308607818383</v>
      </c>
      <c r="O38">
        <v>0.89672670845443281</v>
      </c>
      <c r="P38">
        <v>0.84296135736820932</v>
      </c>
      <c r="Q38">
        <v>0.78758703281951281</v>
      </c>
      <c r="R38">
        <v>0.73060373480834362</v>
      </c>
      <c r="S38">
        <v>0.67201146333470185</v>
      </c>
      <c r="T38">
        <v>0.6118102183985874</v>
      </c>
      <c r="U38">
        <v>0.55000000000000004</v>
      </c>
    </row>
    <row r="39" spans="1:21" x14ac:dyDescent="0.25">
      <c r="A39" t="s">
        <v>189</v>
      </c>
      <c r="B39">
        <v>1</v>
      </c>
      <c r="C39">
        <v>0.94269827523702898</v>
      </c>
      <c r="D39">
        <v>0.8704707281939521</v>
      </c>
      <c r="E39">
        <v>0.79507803319538561</v>
      </c>
      <c r="F39">
        <v>0.71802684325578181</v>
      </c>
      <c r="G39">
        <v>0.6407901569972877</v>
      </c>
      <c r="H39">
        <v>0.63</v>
      </c>
      <c r="I39">
        <v>0.62</v>
      </c>
      <c r="J39">
        <v>0.6</v>
      </c>
      <c r="L39" s="131">
        <v>1</v>
      </c>
      <c r="M39">
        <v>1</v>
      </c>
      <c r="N39">
        <v>1.0233569511931386</v>
      </c>
      <c r="O39">
        <v>1.0475156220639086</v>
      </c>
      <c r="P39">
        <v>1.0616910263627006</v>
      </c>
      <c r="Q39">
        <v>1.0656067164241856</v>
      </c>
      <c r="R39">
        <v>1.059265361566945</v>
      </c>
      <c r="S39">
        <v>1.0429434426476183</v>
      </c>
      <c r="T39" s="132">
        <v>1.0171580572455634</v>
      </c>
      <c r="U39" s="133">
        <v>0.98265070430996249</v>
      </c>
    </row>
    <row r="40" spans="1:21" x14ac:dyDescent="0.25">
      <c r="A40" t="s">
        <v>190</v>
      </c>
      <c r="B40">
        <v>1</v>
      </c>
      <c r="C40">
        <v>0.96455651793083608</v>
      </c>
      <c r="D40">
        <v>0.91181672920631252</v>
      </c>
      <c r="E40">
        <v>0.85174904264569773</v>
      </c>
      <c r="F40">
        <v>0.78673589821366685</v>
      </c>
      <c r="G40">
        <v>0.71874356006731577</v>
      </c>
      <c r="H40">
        <v>0.7</v>
      </c>
      <c r="I40">
        <v>0.69</v>
      </c>
      <c r="J40">
        <v>0.68</v>
      </c>
      <c r="L40" s="131">
        <v>1</v>
      </c>
      <c r="M40">
        <v>1</v>
      </c>
      <c r="N40">
        <v>1.0360051488886759</v>
      </c>
      <c r="O40">
        <v>1.0700659136140198</v>
      </c>
      <c r="P40">
        <v>1.0916094052298311</v>
      </c>
      <c r="Q40">
        <v>1.1009577434461524</v>
      </c>
      <c r="R40">
        <v>1.0984571389708033</v>
      </c>
      <c r="S40">
        <v>1.0846403549839916</v>
      </c>
      <c r="T40" s="132">
        <v>1.0602479862686138</v>
      </c>
      <c r="U40" s="133">
        <v>1.0261906757641601</v>
      </c>
    </row>
    <row r="41" spans="1:21" x14ac:dyDescent="0.25">
      <c r="A41" t="s">
        <v>184</v>
      </c>
      <c r="B41">
        <v>1</v>
      </c>
      <c r="C41">
        <v>0.88810445596450405</v>
      </c>
      <c r="D41">
        <v>0.78624789060047529</v>
      </c>
      <c r="E41">
        <v>0.69793810627469499</v>
      </c>
      <c r="F41">
        <v>0.61916555925529615</v>
      </c>
      <c r="G41">
        <v>0.54809083732844166</v>
      </c>
      <c r="H41">
        <v>0.48336784112668468</v>
      </c>
      <c r="I41" s="132">
        <v>0.42398005503463382</v>
      </c>
      <c r="J41" s="133">
        <v>0.36926923917000753</v>
      </c>
      <c r="L41" s="131">
        <v>1</v>
      </c>
      <c r="M41">
        <v>1</v>
      </c>
      <c r="N41">
        <v>0.9950489716042088</v>
      </c>
      <c r="O41">
        <v>1.0050023440336722</v>
      </c>
      <c r="P41">
        <v>1.0083470430432748</v>
      </c>
      <c r="Q41">
        <v>1.003505544190757</v>
      </c>
      <c r="R41">
        <v>0.99040975868121917</v>
      </c>
      <c r="S41">
        <v>0.96891957310183319</v>
      </c>
      <c r="T41" s="132">
        <v>0.93881297900526051</v>
      </c>
      <c r="U41" s="133">
        <v>0.90009377047689332</v>
      </c>
    </row>
    <row r="42" spans="1:21" x14ac:dyDescent="0.25">
      <c r="A42" t="s">
        <v>191</v>
      </c>
      <c r="B42">
        <f>M42</f>
        <v>1</v>
      </c>
      <c r="C42">
        <f t="shared" ref="C42" si="28">N42</f>
        <v>0.91912489452065504</v>
      </c>
      <c r="D42">
        <f t="shared" ref="D42" si="29">O42</f>
        <v>0.82969406016000002</v>
      </c>
      <c r="E42">
        <f t="shared" ref="E42" si="30">P42</f>
        <v>0.74269831394652996</v>
      </c>
      <c r="F42">
        <f t="shared" ref="F42" si="31">Q42</f>
        <v>0.65782138862781103</v>
      </c>
      <c r="G42">
        <f t="shared" ref="G42" si="32">R42</f>
        <v>0.57572655149261198</v>
      </c>
      <c r="H42">
        <f t="shared" ref="H42" si="33">S42</f>
        <v>0.49715207086898899</v>
      </c>
      <c r="I42">
        <f t="shared" ref="I42" si="34">T42</f>
        <v>0.42288066241331801</v>
      </c>
      <c r="J42">
        <f t="shared" ref="J42" si="35">U42</f>
        <v>0.35367310086812898</v>
      </c>
      <c r="L42" s="131">
        <v>0.01</v>
      </c>
      <c r="M42">
        <v>1</v>
      </c>
      <c r="N42">
        <v>0.91912489452065504</v>
      </c>
      <c r="O42">
        <v>0.82969406016000002</v>
      </c>
      <c r="P42">
        <v>0.74269831394652996</v>
      </c>
      <c r="Q42">
        <v>0.65782138862781103</v>
      </c>
      <c r="R42">
        <v>0.57572655149261198</v>
      </c>
      <c r="S42">
        <v>0.49715207086898899</v>
      </c>
      <c r="T42">
        <v>0.42288066241331801</v>
      </c>
      <c r="U42">
        <v>0.35367310086812898</v>
      </c>
    </row>
    <row r="43" spans="1:21" x14ac:dyDescent="0.25">
      <c r="A43" t="s">
        <v>185</v>
      </c>
      <c r="B43">
        <v>1</v>
      </c>
      <c r="C43">
        <v>0.97066605609340073</v>
      </c>
      <c r="D43">
        <v>0.9</v>
      </c>
      <c r="E43">
        <v>0.85</v>
      </c>
      <c r="F43">
        <v>0.8</v>
      </c>
      <c r="G43">
        <v>0.74</v>
      </c>
      <c r="H43">
        <v>0.66</v>
      </c>
      <c r="I43">
        <v>0.6</v>
      </c>
      <c r="J43">
        <v>0.55000000000000004</v>
      </c>
      <c r="L43" s="131">
        <v>1</v>
      </c>
      <c r="M43">
        <v>1</v>
      </c>
      <c r="N43">
        <v>0.96863749589257853</v>
      </c>
      <c r="O43">
        <v>0.92409330519571475</v>
      </c>
      <c r="P43">
        <v>0.87271782385106456</v>
      </c>
      <c r="Q43">
        <v>0.81633763361595046</v>
      </c>
      <c r="R43">
        <v>0.75646670556137985</v>
      </c>
      <c r="S43">
        <v>0.69448884513420706</v>
      </c>
      <c r="T43" s="132">
        <v>0.63168489413725881</v>
      </c>
      <c r="U43" s="133">
        <v>0.56919176148672901</v>
      </c>
    </row>
    <row r="44" spans="1:21" x14ac:dyDescent="0.25">
      <c r="A44" t="s">
        <v>186</v>
      </c>
      <c r="B44">
        <f t="shared" ref="B44" si="36">M44 *( ((1-$L44) * ($J$37-B$37)/($J$37-$B$37))+$L44)</f>
        <v>1</v>
      </c>
      <c r="C44">
        <f t="shared" ref="C44" si="37">N44 *( ((1-$L44) * ($J$37-C$37)/($J$37-$B$37))+$L44)</f>
        <v>0.98336480650328151</v>
      </c>
      <c r="D44">
        <f t="shared" ref="D44" si="38">O44 *( ((1-$L44) * ($J$37-D$37)/($J$37-$B$37))+$L44)</f>
        <v>0.96856988997218951</v>
      </c>
      <c r="E44">
        <f t="shared" ref="E44" si="39">P44 *( ((1-$L44) * ($J$37-E$37)/($J$37-$B$37))+$L44)</f>
        <v>0.94938194259831643</v>
      </c>
      <c r="F44">
        <f t="shared" ref="F44" si="40">Q44 *( ((1-$L44) * ($J$37-F$37)/($J$37-$B$37))+$L44)</f>
        <v>0.92462251012382013</v>
      </c>
      <c r="G44">
        <v>0.91</v>
      </c>
      <c r="H44">
        <v>0.89</v>
      </c>
      <c r="I44">
        <v>0.85</v>
      </c>
      <c r="J44">
        <v>0.8</v>
      </c>
      <c r="L44" s="131">
        <v>1</v>
      </c>
      <c r="M44">
        <v>1</v>
      </c>
      <c r="N44">
        <v>0.98336480650328151</v>
      </c>
      <c r="O44">
        <v>0.96856988997218951</v>
      </c>
      <c r="P44">
        <v>0.94938194259831643</v>
      </c>
      <c r="Q44">
        <v>0.92462251012382013</v>
      </c>
      <c r="R44">
        <v>0.89421357997788686</v>
      </c>
      <c r="S44">
        <v>0.85828180250214636</v>
      </c>
      <c r="T44" s="132">
        <v>0.81721241934725553</v>
      </c>
      <c r="U44" s="133">
        <v>0.77165040189409961</v>
      </c>
    </row>
    <row r="45" spans="1:21" x14ac:dyDescent="0.25">
      <c r="A45" t="s">
        <v>192</v>
      </c>
      <c r="B45">
        <v>1</v>
      </c>
      <c r="C45">
        <v>0.96037713916813838</v>
      </c>
      <c r="D45">
        <v>0.89889345671912457</v>
      </c>
      <c r="E45">
        <v>0.85</v>
      </c>
      <c r="F45">
        <v>0.84</v>
      </c>
      <c r="G45">
        <v>0.8</v>
      </c>
      <c r="H45">
        <v>0.78</v>
      </c>
      <c r="I45">
        <v>0.71</v>
      </c>
      <c r="J45">
        <v>0.66</v>
      </c>
      <c r="L45" s="131">
        <v>1</v>
      </c>
      <c r="M45">
        <v>1</v>
      </c>
      <c r="N45">
        <v>0.99119137892754394</v>
      </c>
      <c r="O45">
        <v>0.96745312714685439</v>
      </c>
      <c r="P45">
        <v>0.93343776287519387</v>
      </c>
      <c r="Q45">
        <v>0.891470146524169</v>
      </c>
      <c r="R45">
        <v>0.84330010399261057</v>
      </c>
      <c r="S45">
        <v>0.79048597558253653</v>
      </c>
      <c r="T45" s="132">
        <v>0.73444048432377707</v>
      </c>
      <c r="U45" s="133">
        <v>0.67645241770378506</v>
      </c>
    </row>
    <row r="46" spans="1:21" x14ac:dyDescent="0.25">
      <c r="A46" t="s">
        <v>193</v>
      </c>
      <c r="B46">
        <v>1</v>
      </c>
      <c r="C46">
        <v>0.97979457699710037</v>
      </c>
      <c r="D46">
        <v>0.96</v>
      </c>
      <c r="E46">
        <v>0.95</v>
      </c>
      <c r="F46">
        <v>0.91</v>
      </c>
      <c r="G46">
        <v>0.87</v>
      </c>
      <c r="H46">
        <v>0.8</v>
      </c>
      <c r="I46" s="132">
        <v>0.75</v>
      </c>
      <c r="J46" s="133">
        <v>0.7</v>
      </c>
      <c r="L46" s="131">
        <v>1</v>
      </c>
      <c r="M46">
        <v>1</v>
      </c>
      <c r="N46">
        <v>1.0244229014151878</v>
      </c>
      <c r="O46">
        <v>1.0470573337096607</v>
      </c>
      <c r="P46">
        <v>1.0583511731232522</v>
      </c>
      <c r="Q46">
        <v>1.0586878685956858</v>
      </c>
      <c r="R46">
        <v>1.0484363112166493</v>
      </c>
      <c r="S46">
        <v>1.0281363475405505</v>
      </c>
      <c r="T46">
        <v>0.99853295377597728</v>
      </c>
      <c r="U46">
        <v>0.96051109750885522</v>
      </c>
    </row>
    <row r="49" spans="1:23" x14ac:dyDescent="0.25">
      <c r="L49" s="131">
        <v>0.8</v>
      </c>
    </row>
    <row r="50" spans="1:23" x14ac:dyDescent="0.25">
      <c r="C50">
        <v>2011</v>
      </c>
      <c r="D50">
        <v>2015</v>
      </c>
      <c r="E50">
        <v>2020</v>
      </c>
      <c r="F50">
        <v>2025</v>
      </c>
      <c r="G50">
        <v>2030</v>
      </c>
      <c r="H50">
        <v>2035</v>
      </c>
      <c r="I50">
        <v>2040</v>
      </c>
      <c r="J50">
        <v>2045</v>
      </c>
      <c r="K50">
        <v>2050</v>
      </c>
      <c r="L50" s="131">
        <v>0.7</v>
      </c>
    </row>
    <row r="51" spans="1:23" x14ac:dyDescent="0.25">
      <c r="B51" t="s">
        <v>136</v>
      </c>
      <c r="C51">
        <v>1</v>
      </c>
      <c r="D51">
        <v>0.91912489452065504</v>
      </c>
      <c r="E51">
        <v>0.82969406016000002</v>
      </c>
      <c r="F51">
        <v>0.74269831394652996</v>
      </c>
      <c r="G51">
        <v>0.65782138862781103</v>
      </c>
      <c r="H51">
        <v>0.57572655149261198</v>
      </c>
      <c r="I51">
        <v>0.49715207086898899</v>
      </c>
      <c r="J51">
        <v>0.42288066241331801</v>
      </c>
      <c r="K51">
        <v>0.35367310086812898</v>
      </c>
      <c r="L51" s="131">
        <v>0.55000000000000004</v>
      </c>
    </row>
    <row r="52" spans="1:23" x14ac:dyDescent="0.25">
      <c r="L52" s="131">
        <v>0.7</v>
      </c>
    </row>
    <row r="53" spans="1:23" x14ac:dyDescent="0.25">
      <c r="L53" s="131">
        <v>0.6</v>
      </c>
      <c r="O53">
        <v>1</v>
      </c>
      <c r="P53">
        <v>1.0636862891711933</v>
      </c>
      <c r="Q53">
        <v>1.1360380689988867</v>
      </c>
      <c r="R53">
        <v>1.1949975229463583</v>
      </c>
      <c r="S53">
        <v>1.2393966530083875</v>
      </c>
      <c r="T53">
        <v>1.2685029638517737</v>
      </c>
      <c r="U53">
        <v>1.2820371962980606</v>
      </c>
      <c r="V53">
        <v>1.2801494940999296</v>
      </c>
      <c r="W53">
        <v>1.2634080483985233</v>
      </c>
    </row>
    <row r="54" spans="1:23" x14ac:dyDescent="0.25">
      <c r="L54" s="131">
        <v>0.95</v>
      </c>
      <c r="O54">
        <v>1</v>
      </c>
    </row>
    <row r="55" spans="1:23" x14ac:dyDescent="0.25">
      <c r="L55" s="131">
        <v>0.8</v>
      </c>
      <c r="O55">
        <v>1.0636862891711933</v>
      </c>
    </row>
    <row r="56" spans="1:23" x14ac:dyDescent="0.25">
      <c r="L56" s="131">
        <v>0.65</v>
      </c>
      <c r="O56">
        <v>1.1360380689988867</v>
      </c>
    </row>
    <row r="57" spans="1:23" x14ac:dyDescent="0.25">
      <c r="L57" s="131">
        <v>0.55000000000000004</v>
      </c>
      <c r="O57">
        <v>1.1949975229463583</v>
      </c>
    </row>
    <row r="58" spans="1:23" x14ac:dyDescent="0.25">
      <c r="A58" t="s">
        <v>196</v>
      </c>
      <c r="O58">
        <v>1.2393966530083875</v>
      </c>
    </row>
    <row r="59" spans="1:23" x14ac:dyDescent="0.25">
      <c r="A59" t="s">
        <v>187</v>
      </c>
      <c r="B59">
        <v>2011</v>
      </c>
      <c r="C59">
        <v>2015</v>
      </c>
      <c r="D59">
        <v>2020</v>
      </c>
      <c r="E59">
        <v>2025</v>
      </c>
      <c r="F59">
        <v>2030</v>
      </c>
      <c r="G59">
        <v>2035</v>
      </c>
      <c r="H59">
        <v>2040</v>
      </c>
      <c r="I59">
        <v>2045</v>
      </c>
      <c r="J59">
        <v>2050</v>
      </c>
      <c r="O59">
        <v>1.2685029638517737</v>
      </c>
    </row>
    <row r="60" spans="1:23" x14ac:dyDescent="0.25">
      <c r="A60" t="s">
        <v>183</v>
      </c>
      <c r="B60">
        <v>1</v>
      </c>
      <c r="C60">
        <v>0.97280084082027984</v>
      </c>
      <c r="D60">
        <v>0.94634147590064344</v>
      </c>
      <c r="E60">
        <v>0.92060178345925059</v>
      </c>
      <c r="F60">
        <v>0.89556218900980822</v>
      </c>
      <c r="G60">
        <v>0.86770484505190026</v>
      </c>
      <c r="H60">
        <v>0.86826745267312966</v>
      </c>
      <c r="I60">
        <v>0.8205694578735524</v>
      </c>
      <c r="J60">
        <v>0.764380908049068</v>
      </c>
      <c r="O60">
        <v>1.2820371962980606</v>
      </c>
    </row>
    <row r="61" spans="1:23" x14ac:dyDescent="0.25">
      <c r="A61" t="s">
        <v>189</v>
      </c>
      <c r="O61">
        <v>1.2801494940999296</v>
      </c>
    </row>
    <row r="62" spans="1:23" x14ac:dyDescent="0.25">
      <c r="A62" t="s">
        <v>190</v>
      </c>
      <c r="O62">
        <v>1.2634080483985233</v>
      </c>
    </row>
    <row r="63" spans="1:23" x14ac:dyDescent="0.25">
      <c r="A63" t="s">
        <v>184</v>
      </c>
      <c r="B63">
        <v>1</v>
      </c>
      <c r="C63">
        <v>1.1524085432426765</v>
      </c>
      <c r="D63">
        <v>1.266590386019693</v>
      </c>
      <c r="E63">
        <v>1.34110665573721</v>
      </c>
      <c r="F63">
        <v>1.5401242415724308</v>
      </c>
      <c r="G63">
        <v>1.560758150025898</v>
      </c>
      <c r="H63">
        <v>1.6377078064856714</v>
      </c>
      <c r="I63">
        <v>1.6152410978661147</v>
      </c>
      <c r="J63">
        <v>1.6418217183247257</v>
      </c>
    </row>
    <row r="64" spans="1:23" x14ac:dyDescent="0.25">
      <c r="A64" t="s">
        <v>191</v>
      </c>
    </row>
    <row r="65" spans="1:22" x14ac:dyDescent="0.25">
      <c r="A65" t="s">
        <v>185</v>
      </c>
      <c r="B65">
        <v>1</v>
      </c>
      <c r="C65">
        <v>0.98992909799136319</v>
      </c>
      <c r="D65">
        <v>1.0199247691437474</v>
      </c>
      <c r="E65">
        <v>1.1010866567358211</v>
      </c>
      <c r="F65">
        <v>1.1254219252373558</v>
      </c>
      <c r="G65">
        <v>1.1710290906613008</v>
      </c>
      <c r="H65">
        <v>1.224953862337343</v>
      </c>
      <c r="I65">
        <v>1.2196421821475263</v>
      </c>
      <c r="J65">
        <v>1.1744291853268349</v>
      </c>
    </row>
    <row r="66" spans="1:22" x14ac:dyDescent="0.25">
      <c r="A66" t="s">
        <v>186</v>
      </c>
      <c r="B66">
        <v>1</v>
      </c>
      <c r="C66">
        <v>1.1393844643828515</v>
      </c>
      <c r="D66">
        <v>1.1316704247380274</v>
      </c>
      <c r="E66">
        <v>1.1872942118771377</v>
      </c>
      <c r="F66">
        <v>1.1782066387598396</v>
      </c>
      <c r="G66">
        <v>1.1487282783019852</v>
      </c>
      <c r="H66">
        <v>1.126838832807793</v>
      </c>
      <c r="I66">
        <v>1.0998759758153516</v>
      </c>
      <c r="J66">
        <v>1.0479100024419044</v>
      </c>
    </row>
    <row r="67" spans="1:22" x14ac:dyDescent="0.25">
      <c r="A67" t="s">
        <v>192</v>
      </c>
    </row>
    <row r="68" spans="1:22" x14ac:dyDescent="0.25">
      <c r="A68" t="s">
        <v>193</v>
      </c>
    </row>
    <row r="69" spans="1:22" x14ac:dyDescent="0.25">
      <c r="L69" t="s">
        <v>197</v>
      </c>
      <c r="M69" t="s">
        <v>183</v>
      </c>
      <c r="N69">
        <v>1</v>
      </c>
      <c r="O69">
        <v>1.2</v>
      </c>
      <c r="P69">
        <v>0.7817457034754689</v>
      </c>
      <c r="Q69">
        <v>0.66151649545376789</v>
      </c>
      <c r="R69">
        <v>0.5439540478792898</v>
      </c>
      <c r="S69">
        <v>0.43126736712119096</v>
      </c>
      <c r="T69">
        <v>0.32539917626865272</v>
      </c>
      <c r="U69" s="132">
        <v>0.2279636774339007</v>
      </c>
      <c r="V69" s="133">
        <v>0.14022048203429446</v>
      </c>
    </row>
    <row r="70" spans="1:22" x14ac:dyDescent="0.25">
      <c r="M70" t="s">
        <v>189</v>
      </c>
      <c r="N70">
        <v>1</v>
      </c>
      <c r="O70">
        <v>1.0233569511931386</v>
      </c>
      <c r="P70">
        <v>1.0475156220639086</v>
      </c>
      <c r="Q70">
        <v>1.0616910263627006</v>
      </c>
      <c r="R70">
        <v>1.0656067164241856</v>
      </c>
      <c r="S70">
        <v>1.059265361566945</v>
      </c>
      <c r="T70">
        <v>1.0429434426476183</v>
      </c>
      <c r="U70" s="132">
        <v>1.0171580572455634</v>
      </c>
      <c r="V70" s="133">
        <v>0.98265070430996249</v>
      </c>
    </row>
    <row r="71" spans="1:22" x14ac:dyDescent="0.25">
      <c r="M71" t="s">
        <v>190</v>
      </c>
      <c r="N71">
        <v>1</v>
      </c>
      <c r="O71">
        <v>1.0360051488886759</v>
      </c>
      <c r="P71">
        <v>1.0700659136140198</v>
      </c>
      <c r="Q71">
        <v>1.0916094052298311</v>
      </c>
      <c r="R71">
        <v>1.1009577434461524</v>
      </c>
      <c r="S71">
        <v>1.0984571389708033</v>
      </c>
      <c r="T71">
        <v>1.0846403549839916</v>
      </c>
      <c r="U71" s="132">
        <v>1.0602479862686138</v>
      </c>
      <c r="V71" s="133">
        <v>1.0261906757641601</v>
      </c>
    </row>
    <row r="72" spans="1:22" x14ac:dyDescent="0.25">
      <c r="M72" t="s">
        <v>184</v>
      </c>
      <c r="N72">
        <v>1</v>
      </c>
      <c r="O72">
        <v>0.9950489716042088</v>
      </c>
      <c r="P72">
        <v>1.0050023440336722</v>
      </c>
      <c r="Q72">
        <v>1.0083470430432748</v>
      </c>
      <c r="R72">
        <v>1.003505544190757</v>
      </c>
      <c r="S72">
        <v>0.99040975868121917</v>
      </c>
      <c r="T72">
        <v>0.96891957310183319</v>
      </c>
      <c r="U72" s="132">
        <v>0.93881297900526051</v>
      </c>
      <c r="V72" s="133">
        <v>0.90009377047689332</v>
      </c>
    </row>
    <row r="73" spans="1:22" x14ac:dyDescent="0.25">
      <c r="M73" t="s">
        <v>191</v>
      </c>
      <c r="N73">
        <v>1</v>
      </c>
      <c r="O73">
        <v>0.9635986797393965</v>
      </c>
      <c r="P73">
        <v>0.92583886541459282</v>
      </c>
      <c r="Q73">
        <v>0.88578697993622824</v>
      </c>
      <c r="R73">
        <v>0.84252985735581754</v>
      </c>
      <c r="S73">
        <v>0.79621757121318693</v>
      </c>
      <c r="T73">
        <v>0.74716496199963645</v>
      </c>
      <c r="U73" s="132">
        <v>0.69587957105989007</v>
      </c>
      <c r="V73" s="133">
        <v>0.6430420015784164</v>
      </c>
    </row>
    <row r="74" spans="1:22" x14ac:dyDescent="0.25">
      <c r="M74" t="s">
        <v>185</v>
      </c>
      <c r="N74">
        <v>1</v>
      </c>
      <c r="O74">
        <v>0.96863749589257853</v>
      </c>
      <c r="P74">
        <v>0.92409330519571475</v>
      </c>
      <c r="Q74">
        <v>0.87271782385106456</v>
      </c>
      <c r="R74">
        <v>0.81633763361595046</v>
      </c>
      <c r="S74">
        <v>0.75646670556137985</v>
      </c>
      <c r="T74">
        <v>0.69448884513420706</v>
      </c>
      <c r="U74" s="132">
        <v>0.63168489413725881</v>
      </c>
      <c r="V74" s="133">
        <v>0.56919176148672901</v>
      </c>
    </row>
    <row r="75" spans="1:22" x14ac:dyDescent="0.25">
      <c r="M75" t="s">
        <v>186</v>
      </c>
      <c r="N75">
        <v>1</v>
      </c>
      <c r="O75">
        <v>0.98336480650328151</v>
      </c>
      <c r="P75">
        <v>0.96856988997218951</v>
      </c>
      <c r="Q75">
        <v>0.94938194259831643</v>
      </c>
      <c r="R75">
        <v>0.92462251012382013</v>
      </c>
      <c r="S75">
        <v>0.89421357997788686</v>
      </c>
      <c r="T75">
        <v>0.85828180250214636</v>
      </c>
      <c r="U75" s="132">
        <v>0.81721241934725553</v>
      </c>
      <c r="V75" s="133">
        <v>0.77165040189409961</v>
      </c>
    </row>
    <row r="76" spans="1:22" x14ac:dyDescent="0.25">
      <c r="M76" t="s">
        <v>192</v>
      </c>
      <c r="N76">
        <v>1</v>
      </c>
      <c r="O76">
        <v>0.99119137892754394</v>
      </c>
      <c r="P76">
        <v>0.96745312714685439</v>
      </c>
      <c r="Q76">
        <v>0.93343776287519387</v>
      </c>
      <c r="R76">
        <v>0.891470146524169</v>
      </c>
      <c r="S76">
        <v>0.84330010399261057</v>
      </c>
      <c r="T76">
        <v>0.79048597558253653</v>
      </c>
      <c r="U76" s="132">
        <v>0.73444048432377707</v>
      </c>
      <c r="V76" s="133">
        <v>0.67645241770378506</v>
      </c>
    </row>
    <row r="77" spans="1:22" x14ac:dyDescent="0.25">
      <c r="M77" t="s">
        <v>193</v>
      </c>
      <c r="N77">
        <v>1</v>
      </c>
      <c r="O77">
        <v>1.0244229014151878</v>
      </c>
      <c r="P77">
        <v>1.0470573337096607</v>
      </c>
      <c r="Q77">
        <v>1.0583511731232522</v>
      </c>
      <c r="R77">
        <v>1.0586878685956858</v>
      </c>
      <c r="S77">
        <v>1.0484363112166493</v>
      </c>
      <c r="T77">
        <v>1.0281363475405505</v>
      </c>
      <c r="U77">
        <v>0.99853295377597728</v>
      </c>
      <c r="V77">
        <v>0.96051109750885522</v>
      </c>
    </row>
    <row r="81" spans="3:14" x14ac:dyDescent="0.25">
      <c r="F81">
        <v>1</v>
      </c>
      <c r="G81">
        <v>0.94269827523702898</v>
      </c>
      <c r="H81">
        <v>0.8704707281939521</v>
      </c>
      <c r="I81" s="132">
        <v>0.79507803319538561</v>
      </c>
      <c r="J81" s="133">
        <v>0.71802684325578181</v>
      </c>
      <c r="K81" s="133">
        <v>0.6407901569972877</v>
      </c>
      <c r="L81" s="133">
        <v>0.56475593534673407</v>
      </c>
      <c r="M81" s="133">
        <v>0.49117518353683098</v>
      </c>
      <c r="N81" s="133">
        <v>0.42113601613284107</v>
      </c>
    </row>
    <row r="85" spans="3:14" x14ac:dyDescent="0.25">
      <c r="C85" s="132"/>
      <c r="D85" s="132"/>
      <c r="E85" s="132"/>
      <c r="F85" s="132"/>
      <c r="G85" s="132"/>
      <c r="H85" s="132"/>
      <c r="I85" s="132"/>
      <c r="J85" s="132"/>
      <c r="K85" s="132"/>
    </row>
    <row r="86" spans="3:14" x14ac:dyDescent="0.25">
      <c r="C86" s="133"/>
      <c r="D86" s="133"/>
      <c r="E86" s="133"/>
      <c r="F86" s="133"/>
      <c r="G86" s="133"/>
      <c r="H86" s="133"/>
      <c r="I86" s="133"/>
      <c r="J86" s="133"/>
      <c r="K86" s="133"/>
    </row>
    <row r="87" spans="3:14" x14ac:dyDescent="0.25">
      <c r="C87" s="133"/>
      <c r="D87" s="133"/>
      <c r="E87" s="133"/>
      <c r="F87" s="133"/>
      <c r="G87" s="133"/>
      <c r="H87" s="133"/>
      <c r="I87" s="133"/>
      <c r="J87" s="133"/>
      <c r="K87" s="133"/>
    </row>
    <row r="88" spans="3:14" x14ac:dyDescent="0.25">
      <c r="C88" s="133"/>
      <c r="D88" s="133"/>
      <c r="E88" s="133"/>
      <c r="F88" s="133"/>
      <c r="G88" s="133"/>
      <c r="H88" s="133"/>
      <c r="I88" s="133"/>
      <c r="J88" s="133"/>
      <c r="K88" s="133"/>
    </row>
    <row r="89" spans="3:14" x14ac:dyDescent="0.25">
      <c r="C89" s="133"/>
      <c r="D89" s="133"/>
      <c r="E89" s="133"/>
      <c r="F89" s="133"/>
      <c r="G89" s="133"/>
      <c r="H89" s="133"/>
      <c r="I89" s="133"/>
      <c r="J89" s="133"/>
      <c r="K89" s="133"/>
    </row>
    <row r="90" spans="3:14" x14ac:dyDescent="0.25">
      <c r="C90" s="133"/>
      <c r="D90" s="133"/>
      <c r="E90" s="133"/>
      <c r="F90" s="133"/>
      <c r="G90" s="133"/>
      <c r="H90" s="133"/>
      <c r="I90" s="133"/>
      <c r="J90" s="133"/>
      <c r="K90" s="133"/>
    </row>
    <row r="91" spans="3:14" x14ac:dyDescent="0.25">
      <c r="C91" s="133"/>
      <c r="D91" s="133"/>
      <c r="E91" s="133"/>
      <c r="F91" s="133"/>
      <c r="G91" s="133"/>
      <c r="H91" s="133"/>
      <c r="I91" s="133"/>
      <c r="J91" s="133"/>
      <c r="K91" s="133"/>
    </row>
    <row r="92" spans="3:14" x14ac:dyDescent="0.25">
      <c r="C92" s="133"/>
      <c r="D92" s="133"/>
      <c r="E92" s="133"/>
      <c r="F92" s="133"/>
      <c r="G92" s="133"/>
      <c r="H92" s="133"/>
      <c r="I92" s="133"/>
      <c r="J92" s="133"/>
      <c r="K92" s="13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W92"/>
  <sheetViews>
    <sheetView topLeftCell="A73" workbookViewId="0">
      <selection activeCell="F49" sqref="F49"/>
    </sheetView>
  </sheetViews>
  <sheetFormatPr baseColWidth="10" defaultColWidth="11.42578125" defaultRowHeight="15" x14ac:dyDescent="0.25"/>
  <sheetData>
    <row r="1" spans="1:21" x14ac:dyDescent="0.25">
      <c r="A1" t="s">
        <v>187</v>
      </c>
      <c r="B1">
        <v>2011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21" x14ac:dyDescent="0.25">
      <c r="A2" t="s">
        <v>183</v>
      </c>
      <c r="B2">
        <v>1</v>
      </c>
      <c r="C2">
        <v>0.97280084082027984</v>
      </c>
      <c r="D2">
        <v>0.94634147590064344</v>
      </c>
      <c r="E2">
        <v>0.92060178345925059</v>
      </c>
      <c r="F2">
        <v>0.9</v>
      </c>
      <c r="G2">
        <v>0.87</v>
      </c>
      <c r="H2">
        <v>0.87</v>
      </c>
      <c r="I2">
        <v>0.84</v>
      </c>
      <c r="J2">
        <v>0.8</v>
      </c>
    </row>
    <row r="3" spans="1:21" x14ac:dyDescent="0.25">
      <c r="A3" t="s">
        <v>189</v>
      </c>
      <c r="B3">
        <v>1</v>
      </c>
      <c r="C3">
        <v>0.94269827523702898</v>
      </c>
      <c r="D3">
        <v>0.8704707281939521</v>
      </c>
      <c r="E3">
        <v>0.85</v>
      </c>
      <c r="F3">
        <v>0.8</v>
      </c>
      <c r="G3">
        <v>0.75</v>
      </c>
      <c r="H3">
        <v>0.68</v>
      </c>
      <c r="I3">
        <v>0.6</v>
      </c>
      <c r="J3">
        <v>0.52</v>
      </c>
      <c r="L3" s="131">
        <v>0.7</v>
      </c>
      <c r="M3">
        <v>1</v>
      </c>
      <c r="N3">
        <v>1.0233569511931386</v>
      </c>
      <c r="O3">
        <v>1.0475156220639086</v>
      </c>
      <c r="P3">
        <v>1.0616910263627006</v>
      </c>
      <c r="Q3">
        <v>1.0656067164241856</v>
      </c>
      <c r="R3">
        <v>1.059265361566945</v>
      </c>
      <c r="S3">
        <v>1.0429434426476183</v>
      </c>
      <c r="T3" s="132">
        <v>1.0171580572455634</v>
      </c>
      <c r="U3" s="133">
        <v>0.98265070430996249</v>
      </c>
    </row>
    <row r="4" spans="1:21" x14ac:dyDescent="0.25">
      <c r="A4" t="s">
        <v>190</v>
      </c>
      <c r="B4">
        <v>1</v>
      </c>
      <c r="C4">
        <v>0.96455651793083608</v>
      </c>
      <c r="D4">
        <v>1.0029984021269438</v>
      </c>
      <c r="E4">
        <v>0.93692394691026759</v>
      </c>
      <c r="F4">
        <v>0.86540948803503359</v>
      </c>
      <c r="G4">
        <v>0.79061791607404741</v>
      </c>
      <c r="H4">
        <v>0.71444788600032505</v>
      </c>
      <c r="I4">
        <v>0.63856760845987992</v>
      </c>
      <c r="J4">
        <v>0.56440487167028808</v>
      </c>
      <c r="L4" s="131">
        <v>1</v>
      </c>
      <c r="M4">
        <v>1</v>
      </c>
      <c r="N4">
        <v>1.0360051488886759</v>
      </c>
      <c r="O4">
        <v>1.0700659136140198</v>
      </c>
      <c r="P4">
        <v>1.0916094052298311</v>
      </c>
      <c r="Q4">
        <v>1.1009577434461524</v>
      </c>
      <c r="R4">
        <v>1.0984571389708033</v>
      </c>
      <c r="S4">
        <v>1.0846403549839916</v>
      </c>
      <c r="T4" s="132">
        <v>1.0602479862686138</v>
      </c>
      <c r="U4" s="133">
        <v>1.0261906757641601</v>
      </c>
    </row>
    <row r="5" spans="1:21" x14ac:dyDescent="0.25">
      <c r="A5" t="s">
        <v>184</v>
      </c>
      <c r="B5">
        <v>1</v>
      </c>
      <c r="C5">
        <v>0.88810445596450405</v>
      </c>
      <c r="D5">
        <v>0.78624789060047529</v>
      </c>
      <c r="E5">
        <v>0.69793810627469499</v>
      </c>
      <c r="F5">
        <v>0.61916555925529615</v>
      </c>
      <c r="G5">
        <v>0.54809083732844166</v>
      </c>
      <c r="H5">
        <v>0.48336784112668468</v>
      </c>
      <c r="I5" s="132">
        <v>0.42398005503463382</v>
      </c>
      <c r="J5" s="133">
        <v>0.36926923917000753</v>
      </c>
      <c r="L5" s="131">
        <v>1</v>
      </c>
      <c r="M5">
        <v>1</v>
      </c>
      <c r="N5">
        <v>0.9950489716042088</v>
      </c>
      <c r="O5">
        <v>1.0050023440336722</v>
      </c>
      <c r="P5">
        <v>1.0083470430432748</v>
      </c>
      <c r="Q5">
        <v>1.003505544190757</v>
      </c>
      <c r="R5">
        <v>0.99040975868121917</v>
      </c>
      <c r="S5">
        <v>0.96891957310183319</v>
      </c>
      <c r="T5" s="132">
        <v>0.93881297900526051</v>
      </c>
      <c r="U5" s="133">
        <v>0.90009377047689332</v>
      </c>
    </row>
    <row r="6" spans="1:21" x14ac:dyDescent="0.25">
      <c r="A6" t="s">
        <v>191</v>
      </c>
      <c r="B6">
        <f>M6</f>
        <v>1</v>
      </c>
      <c r="C6">
        <f>N6*$L$6</f>
        <v>1.2867748523289171</v>
      </c>
      <c r="D6">
        <f t="shared" ref="D6:J6" si="0">O6*$L$6</f>
        <v>1.161571684224</v>
      </c>
      <c r="E6">
        <f t="shared" si="0"/>
        <v>1.0397776395251419</v>
      </c>
      <c r="F6">
        <f t="shared" si="0"/>
        <v>0.92094994407893538</v>
      </c>
      <c r="G6">
        <f t="shared" si="0"/>
        <v>0.80601717208965673</v>
      </c>
      <c r="H6">
        <f t="shared" si="0"/>
        <v>0.6960128992165846</v>
      </c>
      <c r="I6">
        <f t="shared" si="0"/>
        <v>0.59203292737864521</v>
      </c>
      <c r="J6">
        <f t="shared" si="0"/>
        <v>0.49514234121538053</v>
      </c>
      <c r="L6" s="131">
        <v>1.4</v>
      </c>
      <c r="M6">
        <v>1</v>
      </c>
      <c r="N6">
        <v>0.91912489452065504</v>
      </c>
      <c r="O6">
        <v>0.82969406016000002</v>
      </c>
      <c r="P6">
        <v>0.74269831394652996</v>
      </c>
      <c r="Q6">
        <v>0.65782138862781103</v>
      </c>
      <c r="R6">
        <v>0.57572655149261198</v>
      </c>
      <c r="S6">
        <v>0.49715207086898899</v>
      </c>
      <c r="T6">
        <v>0.42288066241331801</v>
      </c>
      <c r="U6">
        <v>0.35367310086812898</v>
      </c>
    </row>
    <row r="7" spans="1:21" x14ac:dyDescent="0.25">
      <c r="A7" t="s">
        <v>185</v>
      </c>
      <c r="B7">
        <v>1</v>
      </c>
      <c r="C7">
        <v>0.97066605609340073</v>
      </c>
      <c r="D7">
        <v>0.92856472441440374</v>
      </c>
      <c r="E7">
        <v>0.87946812746096226</v>
      </c>
      <c r="F7">
        <v>0.82515036943339537</v>
      </c>
      <c r="G7">
        <v>0.76708378213066231</v>
      </c>
      <c r="H7">
        <v>0.70662148158534677</v>
      </c>
      <c r="I7">
        <v>0.64502482357866664</v>
      </c>
      <c r="J7">
        <v>0.58342155552389718</v>
      </c>
      <c r="L7" s="131">
        <v>1</v>
      </c>
      <c r="M7">
        <v>1</v>
      </c>
      <c r="N7">
        <v>0.96863749589257853</v>
      </c>
      <c r="O7">
        <v>0.92409330519571475</v>
      </c>
      <c r="P7">
        <v>0.87271782385106456</v>
      </c>
      <c r="Q7">
        <v>0.81633763361595046</v>
      </c>
      <c r="R7">
        <v>0.75646670556137985</v>
      </c>
      <c r="S7">
        <v>0.69448884513420706</v>
      </c>
      <c r="T7" s="132">
        <v>0.63168489413725881</v>
      </c>
      <c r="U7" s="133">
        <v>0.56919176148672901</v>
      </c>
    </row>
    <row r="8" spans="1:21" x14ac:dyDescent="0.25">
      <c r="A8" t="s">
        <v>186</v>
      </c>
      <c r="B8">
        <f t="shared" ref="B8" si="1">M8 *( ((1-$L8) * ($J$1-B$1)/($J$1-$B$1))+$L8)</f>
        <v>1</v>
      </c>
      <c r="C8">
        <f t="shared" ref="C8:J8" si="2">N8 *( ((1-$L8) * ($J$1-C$1)/($J$1-$B$1))+$L8)</f>
        <v>0.98336480650328151</v>
      </c>
      <c r="D8">
        <f t="shared" si="2"/>
        <v>0.96856988997218951</v>
      </c>
      <c r="E8">
        <f t="shared" si="2"/>
        <v>0.94938194259831643</v>
      </c>
      <c r="F8">
        <f t="shared" si="2"/>
        <v>0.92462251012382013</v>
      </c>
      <c r="G8">
        <f t="shared" si="2"/>
        <v>0.89421357997788686</v>
      </c>
      <c r="H8">
        <f t="shared" si="2"/>
        <v>0.85828180250214636</v>
      </c>
      <c r="I8">
        <f t="shared" si="2"/>
        <v>0.81721241934725553</v>
      </c>
      <c r="J8">
        <f t="shared" si="2"/>
        <v>0.77165040189409961</v>
      </c>
      <c r="L8" s="131">
        <v>1</v>
      </c>
      <c r="M8">
        <v>1</v>
      </c>
      <c r="N8">
        <v>0.98336480650328151</v>
      </c>
      <c r="O8">
        <v>0.96856988997218951</v>
      </c>
      <c r="P8">
        <v>0.94938194259831643</v>
      </c>
      <c r="Q8">
        <v>0.92462251012382013</v>
      </c>
      <c r="R8">
        <v>0.89421357997788686</v>
      </c>
      <c r="S8">
        <v>0.85828180250214636</v>
      </c>
      <c r="T8" s="132">
        <v>0.81721241934725553</v>
      </c>
      <c r="U8" s="133">
        <v>0.77165040189409961</v>
      </c>
    </row>
    <row r="9" spans="1:21" x14ac:dyDescent="0.25">
      <c r="A9" t="s">
        <v>192</v>
      </c>
      <c r="B9">
        <v>1</v>
      </c>
      <c r="C9">
        <v>0.96037713916813838</v>
      </c>
      <c r="D9">
        <v>0.89889345671912457</v>
      </c>
      <c r="E9">
        <v>0.82917077872424128</v>
      </c>
      <c r="F9">
        <v>0.75450573048137215</v>
      </c>
      <c r="G9">
        <v>0.67740500156783479</v>
      </c>
      <c r="H9">
        <v>0.59998104517898887</v>
      </c>
      <c r="I9">
        <v>0.52401090735460498</v>
      </c>
      <c r="J9">
        <v>0.45096827846919002</v>
      </c>
      <c r="L9" s="131">
        <v>1</v>
      </c>
      <c r="M9">
        <v>1</v>
      </c>
      <c r="N9">
        <v>0.99119137892754394</v>
      </c>
      <c r="O9">
        <v>0.96745312714685439</v>
      </c>
      <c r="P9">
        <v>0.93343776287519387</v>
      </c>
      <c r="Q9">
        <v>0.891470146524169</v>
      </c>
      <c r="R9">
        <v>0.84330010399261057</v>
      </c>
      <c r="S9">
        <v>0.79048597558253653</v>
      </c>
      <c r="T9" s="132">
        <v>0.73444048432377707</v>
      </c>
      <c r="U9" s="133">
        <v>0.67645241770378506</v>
      </c>
    </row>
    <row r="10" spans="1:21" x14ac:dyDescent="0.25">
      <c r="A10" t="s">
        <v>193</v>
      </c>
      <c r="B10">
        <v>1</v>
      </c>
      <c r="C10">
        <v>0.97979457699710037</v>
      </c>
      <c r="D10">
        <v>0.94868611089850396</v>
      </c>
      <c r="E10">
        <v>0.90984449370550213</v>
      </c>
      <c r="F10">
        <v>0.8648076806118975</v>
      </c>
      <c r="G10">
        <v>0.81486062669243375</v>
      </c>
      <c r="H10">
        <v>0.76121834561547574</v>
      </c>
      <c r="I10" s="132">
        <v>0.70505450606500242</v>
      </c>
      <c r="J10" s="133">
        <v>0.64745562869115425</v>
      </c>
      <c r="L10" s="131">
        <v>1</v>
      </c>
      <c r="M10">
        <v>1</v>
      </c>
      <c r="N10">
        <v>1.0244229014151878</v>
      </c>
      <c r="O10">
        <v>1.0470573337096607</v>
      </c>
      <c r="P10">
        <v>1.0583511731232522</v>
      </c>
      <c r="Q10">
        <v>1.0586878685956858</v>
      </c>
      <c r="R10">
        <v>1.0484363112166493</v>
      </c>
      <c r="S10">
        <v>1.0281363475405505</v>
      </c>
      <c r="T10">
        <v>0.99853295377597728</v>
      </c>
      <c r="U10">
        <v>0.96051109750885522</v>
      </c>
    </row>
    <row r="11" spans="1:21" x14ac:dyDescent="0.25">
      <c r="F11">
        <v>1.1000000000000001</v>
      </c>
    </row>
    <row r="13" spans="1:21" x14ac:dyDescent="0.25">
      <c r="A13" t="s">
        <v>188</v>
      </c>
      <c r="B13">
        <v>2011</v>
      </c>
      <c r="C13">
        <v>2015</v>
      </c>
      <c r="D13">
        <v>2020</v>
      </c>
      <c r="E13">
        <v>2025</v>
      </c>
      <c r="F13">
        <v>2030</v>
      </c>
      <c r="G13">
        <v>2035</v>
      </c>
      <c r="H13">
        <v>2040</v>
      </c>
      <c r="I13">
        <v>2045</v>
      </c>
      <c r="J13">
        <v>2050</v>
      </c>
      <c r="M13">
        <v>2011</v>
      </c>
      <c r="N13">
        <v>2015</v>
      </c>
      <c r="O13">
        <v>2020</v>
      </c>
      <c r="P13">
        <v>2025</v>
      </c>
      <c r="Q13">
        <v>2030</v>
      </c>
      <c r="R13">
        <v>2035</v>
      </c>
      <c r="S13">
        <v>2040</v>
      </c>
      <c r="T13">
        <v>2045</v>
      </c>
      <c r="U13">
        <v>2050</v>
      </c>
    </row>
    <row r="14" spans="1:21" x14ac:dyDescent="0.25">
      <c r="A14" t="s">
        <v>183</v>
      </c>
      <c r="B14">
        <f>M14 *( ((1-$L14) * ($J$13-B$13)/($J$13-$B$13))+$L14)</f>
        <v>1</v>
      </c>
      <c r="C14">
        <f t="shared" ref="C14:J20" si="3">N14 *( ((1-$L14) * ($J$13-C$13)/($J$13-$B$13))+$L14)</f>
        <v>0.9103497627856687</v>
      </c>
      <c r="D14">
        <f t="shared" si="3"/>
        <v>0.81581903551117574</v>
      </c>
      <c r="E14">
        <f t="shared" si="3"/>
        <v>0.72611522862410094</v>
      </c>
      <c r="F14">
        <f t="shared" si="3"/>
        <v>0.64123834212444442</v>
      </c>
      <c r="G14">
        <f t="shared" si="3"/>
        <v>0.56118837601220595</v>
      </c>
      <c r="H14">
        <f t="shared" si="3"/>
        <v>0.48596533028738587</v>
      </c>
      <c r="I14">
        <f t="shared" si="3"/>
        <v>0.41556920494998384</v>
      </c>
      <c r="J14">
        <f t="shared" si="3"/>
        <v>0.35</v>
      </c>
      <c r="L14" s="131">
        <v>0.7</v>
      </c>
      <c r="M14">
        <v>1</v>
      </c>
      <c r="N14">
        <v>0.93924975525505505</v>
      </c>
      <c r="O14">
        <v>0.87649979021861857</v>
      </c>
      <c r="P14">
        <v>0.8137498251821822</v>
      </c>
      <c r="Q14">
        <v>0.75099986014574571</v>
      </c>
      <c r="R14">
        <v>0.68824989510930923</v>
      </c>
      <c r="S14">
        <v>0.62549993007287286</v>
      </c>
      <c r="T14">
        <v>0.56274996503643648</v>
      </c>
      <c r="U14">
        <v>0.5</v>
      </c>
    </row>
    <row r="15" spans="1:21" x14ac:dyDescent="0.25">
      <c r="A15" t="s">
        <v>189</v>
      </c>
      <c r="B15">
        <v>1</v>
      </c>
      <c r="C15">
        <v>0.94269827523702898</v>
      </c>
      <c r="D15">
        <v>0.8704707281939521</v>
      </c>
      <c r="E15">
        <v>0.79507803319538561</v>
      </c>
      <c r="F15">
        <v>0.71802684325578181</v>
      </c>
      <c r="G15">
        <v>0.6407901569972877</v>
      </c>
      <c r="H15">
        <v>0.56475593534673407</v>
      </c>
      <c r="I15">
        <v>0.49117518353683098</v>
      </c>
      <c r="J15">
        <v>0.42113601613284107</v>
      </c>
      <c r="L15" s="131">
        <v>1</v>
      </c>
      <c r="M15">
        <v>1</v>
      </c>
      <c r="N15">
        <v>1.0233569511931386</v>
      </c>
      <c r="O15">
        <v>1.0475156220639086</v>
      </c>
      <c r="P15">
        <v>1.0616910263627006</v>
      </c>
      <c r="Q15">
        <v>1.0656067164241856</v>
      </c>
      <c r="R15">
        <v>1.059265361566945</v>
      </c>
      <c r="S15">
        <v>1.0429434426476183</v>
      </c>
      <c r="T15" s="132">
        <v>1.0171580572455634</v>
      </c>
      <c r="U15" s="133">
        <v>0.98265070430996249</v>
      </c>
    </row>
    <row r="16" spans="1:21" x14ac:dyDescent="0.25">
      <c r="A16" t="s">
        <v>190</v>
      </c>
      <c r="B16">
        <v>1</v>
      </c>
      <c r="C16">
        <v>0.96455651793083608</v>
      </c>
      <c r="D16">
        <v>0.91181672920631252</v>
      </c>
      <c r="E16">
        <v>0.85174904264569773</v>
      </c>
      <c r="F16">
        <v>0.78673589821366685</v>
      </c>
      <c r="G16">
        <v>0.71874356006731577</v>
      </c>
      <c r="H16">
        <v>0.64949807818211358</v>
      </c>
      <c r="I16">
        <v>0.58051600769079992</v>
      </c>
      <c r="J16">
        <v>0.51309533788208006</v>
      </c>
      <c r="L16" s="131">
        <v>1</v>
      </c>
      <c r="M16">
        <v>1</v>
      </c>
      <c r="N16">
        <v>1.0360051488886759</v>
      </c>
      <c r="O16">
        <v>1.0700659136140198</v>
      </c>
      <c r="P16">
        <v>1.0916094052298311</v>
      </c>
      <c r="Q16">
        <v>1.1009577434461524</v>
      </c>
      <c r="R16">
        <v>1.0984571389708033</v>
      </c>
      <c r="S16">
        <v>1.0846403549839916</v>
      </c>
      <c r="T16" s="132">
        <v>1.0602479862686138</v>
      </c>
      <c r="U16" s="133">
        <v>1.0261906757641601</v>
      </c>
    </row>
    <row r="17" spans="1:21" x14ac:dyDescent="0.25">
      <c r="A17" t="s">
        <v>184</v>
      </c>
      <c r="B17">
        <v>1</v>
      </c>
      <c r="C17">
        <v>0.88810445596450405</v>
      </c>
      <c r="D17">
        <v>0.78624789060047529</v>
      </c>
      <c r="E17">
        <v>0.69793810627469499</v>
      </c>
      <c r="F17">
        <v>0.55000000000000004</v>
      </c>
      <c r="G17">
        <v>0.52</v>
      </c>
      <c r="H17">
        <v>0.46</v>
      </c>
      <c r="I17" s="132">
        <v>0.4</v>
      </c>
      <c r="J17" s="133">
        <v>0.34</v>
      </c>
      <c r="L17" s="131">
        <v>1</v>
      </c>
      <c r="M17">
        <v>1</v>
      </c>
      <c r="N17">
        <v>0.9950489716042088</v>
      </c>
      <c r="O17">
        <v>1.0050023440336722</v>
      </c>
      <c r="P17">
        <v>1.0083470430432748</v>
      </c>
      <c r="Q17">
        <v>1.003505544190757</v>
      </c>
      <c r="R17">
        <v>0.99040975868121917</v>
      </c>
      <c r="S17">
        <v>0.96891957310183319</v>
      </c>
      <c r="T17" s="132">
        <v>0.93881297900526051</v>
      </c>
      <c r="U17" s="133">
        <v>0.90009377047689332</v>
      </c>
    </row>
    <row r="18" spans="1:21" x14ac:dyDescent="0.25">
      <c r="A18" t="s">
        <v>191</v>
      </c>
      <c r="B18">
        <f>M18</f>
        <v>1</v>
      </c>
      <c r="C18">
        <f t="shared" ref="C18:G18" si="4">N18</f>
        <v>0.91912489452065504</v>
      </c>
      <c r="D18">
        <f t="shared" si="4"/>
        <v>0.82969406016000002</v>
      </c>
      <c r="E18">
        <f t="shared" si="4"/>
        <v>0.74269831394652996</v>
      </c>
      <c r="F18">
        <f t="shared" si="4"/>
        <v>0.65782138862781103</v>
      </c>
      <c r="G18">
        <f t="shared" si="4"/>
        <v>0.57572655149261198</v>
      </c>
      <c r="H18">
        <v>0.53</v>
      </c>
      <c r="I18">
        <v>0.48</v>
      </c>
      <c r="J18">
        <v>0.4</v>
      </c>
      <c r="L18" s="131">
        <v>0.01</v>
      </c>
      <c r="M18">
        <v>1</v>
      </c>
      <c r="N18">
        <v>0.91912489452065504</v>
      </c>
      <c r="O18">
        <v>0.82969406016000002</v>
      </c>
      <c r="P18">
        <v>0.74269831394652996</v>
      </c>
      <c r="Q18">
        <v>0.65782138862781103</v>
      </c>
      <c r="R18">
        <v>0.57572655149261198</v>
      </c>
      <c r="S18">
        <v>0.49715207086898899</v>
      </c>
      <c r="T18">
        <v>0.42288066241331801</v>
      </c>
      <c r="U18">
        <v>0.35367310086812898</v>
      </c>
    </row>
    <row r="19" spans="1:21" x14ac:dyDescent="0.25">
      <c r="A19" t="s">
        <v>185</v>
      </c>
      <c r="B19">
        <v>1</v>
      </c>
      <c r="C19">
        <v>0.97066605609340073</v>
      </c>
      <c r="D19">
        <v>0.92856472441440374</v>
      </c>
      <c r="E19">
        <v>0.87946812746096226</v>
      </c>
      <c r="F19">
        <v>0.82515036943339537</v>
      </c>
      <c r="G19">
        <v>0.76708378213066231</v>
      </c>
      <c r="H19">
        <v>0.70662148158534677</v>
      </c>
      <c r="I19">
        <v>0.64502482357866664</v>
      </c>
      <c r="J19">
        <v>0.58342155552389718</v>
      </c>
      <c r="L19" s="131">
        <v>1</v>
      </c>
      <c r="M19">
        <v>1</v>
      </c>
      <c r="N19">
        <v>0.96863749589257853</v>
      </c>
      <c r="O19">
        <v>0.92409330519571475</v>
      </c>
      <c r="P19">
        <v>0.87271782385106456</v>
      </c>
      <c r="Q19">
        <v>0.81633763361595046</v>
      </c>
      <c r="R19">
        <v>0.75646670556137985</v>
      </c>
      <c r="S19">
        <v>0.69448884513420706</v>
      </c>
      <c r="T19" s="132">
        <v>0.63168489413725881</v>
      </c>
      <c r="U19" s="133">
        <v>0.56919176148672901</v>
      </c>
    </row>
    <row r="20" spans="1:21" x14ac:dyDescent="0.25">
      <c r="A20" t="s">
        <v>186</v>
      </c>
      <c r="B20">
        <f t="shared" ref="B20" si="5">M20 *( ((1-$L20) * ($J$13-B$13)/($J$13-$B$13))+$L20)</f>
        <v>1</v>
      </c>
      <c r="C20">
        <f t="shared" si="3"/>
        <v>0.95310742784164204</v>
      </c>
      <c r="D20">
        <f t="shared" si="3"/>
        <v>0.90151505143565336</v>
      </c>
      <c r="E20">
        <f t="shared" si="3"/>
        <v>0.84714081031849764</v>
      </c>
      <c r="F20">
        <f>Q20 *( ((1-$L20) * ($J$13-F$13)/($J$13-$B$13))+$L20)</f>
        <v>0.78948537402880026</v>
      </c>
      <c r="G20">
        <f t="shared" si="3"/>
        <v>0.72912799598196931</v>
      </c>
      <c r="H20">
        <f t="shared" si="3"/>
        <v>0.66681893886705224</v>
      </c>
      <c r="I20">
        <f t="shared" si="3"/>
        <v>0.60347994044105013</v>
      </c>
      <c r="J20">
        <f t="shared" si="3"/>
        <v>0.54015528132586965</v>
      </c>
      <c r="L20" s="131">
        <v>0.7</v>
      </c>
      <c r="M20">
        <v>1</v>
      </c>
      <c r="N20">
        <v>0.98336480650328151</v>
      </c>
      <c r="O20">
        <v>0.96856988997218951</v>
      </c>
      <c r="P20">
        <v>0.94938194259831643</v>
      </c>
      <c r="Q20">
        <v>0.92462251012382013</v>
      </c>
      <c r="R20">
        <v>0.89421357997788686</v>
      </c>
      <c r="S20">
        <v>0.85828180250214636</v>
      </c>
      <c r="T20" s="132">
        <v>0.81721241934725553</v>
      </c>
      <c r="U20" s="133">
        <v>0.77165040189409961</v>
      </c>
    </row>
    <row r="21" spans="1:21" x14ac:dyDescent="0.25">
      <c r="A21" t="s">
        <v>192</v>
      </c>
      <c r="B21">
        <v>1</v>
      </c>
      <c r="C21">
        <v>0.96037713916813838</v>
      </c>
      <c r="D21">
        <v>0.89889345671912457</v>
      </c>
      <c r="E21">
        <v>0.82917077872424128</v>
      </c>
      <c r="F21">
        <v>0.75450573048137215</v>
      </c>
      <c r="G21">
        <v>0.67740500156783479</v>
      </c>
      <c r="H21">
        <v>0.59998104517898887</v>
      </c>
      <c r="I21">
        <v>0.52401090735460498</v>
      </c>
      <c r="J21">
        <v>0.45096827846919002</v>
      </c>
      <c r="L21" s="131">
        <v>1</v>
      </c>
      <c r="M21">
        <v>1</v>
      </c>
      <c r="N21">
        <v>0.99119137892754394</v>
      </c>
      <c r="O21">
        <v>0.96745312714685439</v>
      </c>
      <c r="P21">
        <v>0.93343776287519387</v>
      </c>
      <c r="Q21">
        <v>0.891470146524169</v>
      </c>
      <c r="R21">
        <v>0.84330010399261057</v>
      </c>
      <c r="S21">
        <v>0.79048597558253653</v>
      </c>
      <c r="T21" s="132">
        <v>0.73444048432377707</v>
      </c>
      <c r="U21" s="133">
        <v>0.67645241770378506</v>
      </c>
    </row>
    <row r="22" spans="1:21" x14ac:dyDescent="0.25">
      <c r="A22" t="s">
        <v>193</v>
      </c>
      <c r="B22">
        <v>1</v>
      </c>
      <c r="C22">
        <v>0.97979457699710037</v>
      </c>
      <c r="D22">
        <v>0.94868611089850396</v>
      </c>
      <c r="E22">
        <v>0.90984449370550213</v>
      </c>
      <c r="F22">
        <v>0.8648076806118975</v>
      </c>
      <c r="G22">
        <v>0.81486062669243375</v>
      </c>
      <c r="H22">
        <v>0.76121834561547574</v>
      </c>
      <c r="I22" s="132">
        <v>0.70505450606500242</v>
      </c>
      <c r="J22" s="133">
        <v>0.64745562869115425</v>
      </c>
      <c r="L22" s="131">
        <v>1</v>
      </c>
      <c r="M22">
        <v>1</v>
      </c>
      <c r="N22">
        <v>1.0244229014151878</v>
      </c>
      <c r="O22">
        <v>1.0470573337096607</v>
      </c>
      <c r="P22">
        <v>1.0583511731232522</v>
      </c>
      <c r="Q22">
        <v>1.0586878685956858</v>
      </c>
      <c r="R22">
        <v>1.0484363112166493</v>
      </c>
      <c r="S22">
        <v>1.0281363475405505</v>
      </c>
      <c r="T22">
        <v>0.99853295377597728</v>
      </c>
      <c r="U22">
        <v>0.96051109750885522</v>
      </c>
    </row>
    <row r="25" spans="1:21" x14ac:dyDescent="0.25">
      <c r="A25" t="s">
        <v>194</v>
      </c>
      <c r="B25">
        <v>2011</v>
      </c>
      <c r="C25">
        <v>2015</v>
      </c>
      <c r="D25">
        <v>2020</v>
      </c>
      <c r="E25">
        <v>2025</v>
      </c>
      <c r="F25">
        <v>2030</v>
      </c>
      <c r="G25">
        <v>2035</v>
      </c>
      <c r="H25">
        <v>2040</v>
      </c>
      <c r="I25">
        <v>2045</v>
      </c>
      <c r="J25">
        <v>2050</v>
      </c>
    </row>
    <row r="26" spans="1:21" x14ac:dyDescent="0.25">
      <c r="A26" t="s">
        <v>183</v>
      </c>
      <c r="B26" s="128">
        <f>M26 *( ((1-$L26) * ($J$25-B$25)/($J$25-$B$25))+$L26)</f>
        <v>1</v>
      </c>
      <c r="C26" s="128">
        <f t="shared" ref="C26:J32" si="6">N26 *( ((1-$L26) * ($J$25-C$25)/($J$25-$B$25))+$L26)</f>
        <v>0.96351175108395315</v>
      </c>
      <c r="D26" s="128">
        <f t="shared" si="6"/>
        <v>0.82756700097033919</v>
      </c>
      <c r="E26" s="128">
        <f t="shared" si="6"/>
        <v>0.65907692307692312</v>
      </c>
      <c r="F26" s="128">
        <f t="shared" si="6"/>
        <v>0.57676923076923081</v>
      </c>
      <c r="G26" s="128">
        <f t="shared" si="6"/>
        <v>0.50461538461538458</v>
      </c>
      <c r="H26" s="128">
        <f t="shared" si="6"/>
        <v>0.44307692307692315</v>
      </c>
      <c r="I26" s="128">
        <f t="shared" si="6"/>
        <v>0.38306610055282975</v>
      </c>
      <c r="J26" s="128">
        <f t="shared" si="6"/>
        <v>0.32200000000000006</v>
      </c>
      <c r="L26" s="131">
        <v>0.4</v>
      </c>
      <c r="M26" s="129">
        <v>1</v>
      </c>
      <c r="N26" s="129">
        <v>1.0266928495156877</v>
      </c>
      <c r="O26" s="129">
        <v>0.96056884041200075</v>
      </c>
      <c r="P26" s="129">
        <v>0.84</v>
      </c>
      <c r="Q26" s="129">
        <v>0.81499999999999995</v>
      </c>
      <c r="R26" s="129">
        <v>0.8</v>
      </c>
      <c r="S26" s="129">
        <v>0.8</v>
      </c>
      <c r="T26" s="129">
        <v>0.80320311406238487</v>
      </c>
      <c r="U26" s="130">
        <v>0.80500000000000005</v>
      </c>
    </row>
    <row r="27" spans="1:21" x14ac:dyDescent="0.25">
      <c r="A27" t="s">
        <v>189</v>
      </c>
      <c r="B27">
        <v>1</v>
      </c>
      <c r="C27">
        <v>0.94269827523702898</v>
      </c>
      <c r="D27">
        <v>0.8704707281939521</v>
      </c>
      <c r="E27">
        <v>0.79507803319538561</v>
      </c>
      <c r="F27">
        <v>0.71802684325578181</v>
      </c>
      <c r="G27">
        <v>0.6407901569972877</v>
      </c>
      <c r="H27">
        <v>0.56475593534673407</v>
      </c>
      <c r="I27">
        <v>0.49117518353683098</v>
      </c>
      <c r="J27">
        <v>0.42113601613284107</v>
      </c>
      <c r="L27" s="131">
        <v>1</v>
      </c>
      <c r="M27">
        <v>1</v>
      </c>
      <c r="N27">
        <v>1.0233569511931386</v>
      </c>
      <c r="O27">
        <v>1.0475156220639086</v>
      </c>
      <c r="P27">
        <v>1.0616910263627006</v>
      </c>
      <c r="Q27">
        <v>1.0656067164241856</v>
      </c>
      <c r="R27">
        <v>1.059265361566945</v>
      </c>
      <c r="S27">
        <v>1.0429434426476183</v>
      </c>
      <c r="T27" s="132">
        <v>1.0171580572455634</v>
      </c>
      <c r="U27" s="133">
        <v>0.98265070430996249</v>
      </c>
    </row>
    <row r="28" spans="1:21" x14ac:dyDescent="0.25">
      <c r="A28" t="s">
        <v>190</v>
      </c>
      <c r="B28">
        <v>1</v>
      </c>
      <c r="C28">
        <v>0.8681008661377525</v>
      </c>
      <c r="D28">
        <v>0.82063505628568123</v>
      </c>
      <c r="E28">
        <v>0.76657413838112798</v>
      </c>
      <c r="F28">
        <v>0.70806230839230022</v>
      </c>
      <c r="G28">
        <v>0.64686920406058424</v>
      </c>
      <c r="H28">
        <v>0.58454827036390222</v>
      </c>
      <c r="I28">
        <v>0.52246440692171991</v>
      </c>
      <c r="J28">
        <v>0.46178580409387204</v>
      </c>
      <c r="L28" s="131">
        <v>1</v>
      </c>
      <c r="M28">
        <v>1</v>
      </c>
      <c r="N28">
        <v>1.0360051488886759</v>
      </c>
      <c r="O28">
        <v>1.0700659136140198</v>
      </c>
      <c r="P28">
        <v>1.0916094052298311</v>
      </c>
      <c r="Q28">
        <v>1.1009577434461524</v>
      </c>
      <c r="R28">
        <v>1.0984571389708033</v>
      </c>
      <c r="S28">
        <v>1.0846403549839916</v>
      </c>
      <c r="T28" s="132">
        <v>1.0602479862686138</v>
      </c>
      <c r="U28" s="133">
        <v>1.0261906757641601</v>
      </c>
    </row>
    <row r="29" spans="1:21" x14ac:dyDescent="0.25">
      <c r="A29" t="s">
        <v>184</v>
      </c>
      <c r="B29">
        <v>1</v>
      </c>
      <c r="C29">
        <v>0.88810445596450405</v>
      </c>
      <c r="D29">
        <v>0.72</v>
      </c>
      <c r="E29">
        <v>0.61</v>
      </c>
      <c r="F29">
        <v>0.53</v>
      </c>
      <c r="G29">
        <v>0.48</v>
      </c>
      <c r="H29">
        <v>0.42</v>
      </c>
      <c r="I29" s="132">
        <v>0.38</v>
      </c>
      <c r="J29" s="133">
        <v>0.31</v>
      </c>
      <c r="L29" s="131">
        <v>1</v>
      </c>
      <c r="M29">
        <v>1</v>
      </c>
      <c r="N29">
        <v>0.9950489716042088</v>
      </c>
      <c r="O29">
        <v>1.0050023440336722</v>
      </c>
      <c r="P29">
        <v>1.0083470430432748</v>
      </c>
      <c r="Q29">
        <v>1.003505544190757</v>
      </c>
      <c r="R29">
        <v>0.99040975868121917</v>
      </c>
      <c r="S29">
        <v>0.96891957310183319</v>
      </c>
      <c r="T29" s="132">
        <v>0.93881297900526051</v>
      </c>
      <c r="U29" s="133">
        <v>0.90009377047689332</v>
      </c>
    </row>
    <row r="30" spans="1:21" x14ac:dyDescent="0.25">
      <c r="A30" t="s">
        <v>191</v>
      </c>
      <c r="B30">
        <f>M30</f>
        <v>1</v>
      </c>
      <c r="C30">
        <f>N30*$L$30</f>
        <v>0.87316864979462228</v>
      </c>
      <c r="D30">
        <f t="shared" ref="D30:J30" si="7">O30*$L$30</f>
        <v>0.78820935715200002</v>
      </c>
      <c r="E30">
        <f t="shared" si="7"/>
        <v>0.70556339824920344</v>
      </c>
      <c r="F30">
        <f t="shared" si="7"/>
        <v>0.6249303191964205</v>
      </c>
      <c r="G30">
        <f t="shared" si="7"/>
        <v>0.54694022391798136</v>
      </c>
      <c r="H30">
        <f t="shared" si="7"/>
        <v>0.47229446732553954</v>
      </c>
      <c r="I30">
        <f t="shared" si="7"/>
        <v>0.40173662929265208</v>
      </c>
      <c r="J30">
        <f t="shared" si="7"/>
        <v>0.33598944582472251</v>
      </c>
      <c r="L30" s="131">
        <v>0.95</v>
      </c>
      <c r="M30">
        <v>1</v>
      </c>
      <c r="N30">
        <v>0.91912489452065504</v>
      </c>
      <c r="O30">
        <v>0.82969406016000002</v>
      </c>
      <c r="P30">
        <v>0.74269831394652996</v>
      </c>
      <c r="Q30">
        <v>0.65782138862781103</v>
      </c>
      <c r="R30">
        <v>0.57572655149261198</v>
      </c>
      <c r="S30">
        <v>0.49715207086898899</v>
      </c>
      <c r="T30">
        <v>0.42288066241331801</v>
      </c>
      <c r="U30">
        <v>0.35367310086812898</v>
      </c>
    </row>
    <row r="31" spans="1:21" x14ac:dyDescent="0.25">
      <c r="A31" t="s">
        <v>185</v>
      </c>
      <c r="B31">
        <v>1</v>
      </c>
      <c r="C31">
        <v>0.97066605609340073</v>
      </c>
      <c r="D31">
        <v>0.92856472441440374</v>
      </c>
      <c r="E31">
        <v>0.87946812746096226</v>
      </c>
      <c r="F31">
        <v>0.82515036943339537</v>
      </c>
      <c r="G31">
        <v>0.76708378213066231</v>
      </c>
      <c r="H31">
        <v>0.70662148158534677</v>
      </c>
      <c r="I31">
        <v>0.64502482357866664</v>
      </c>
      <c r="J31">
        <v>0.58342155552389718</v>
      </c>
      <c r="L31" s="131">
        <v>1</v>
      </c>
      <c r="M31">
        <v>1</v>
      </c>
      <c r="N31">
        <v>0.96863749589257853</v>
      </c>
      <c r="O31">
        <v>0.92409330519571475</v>
      </c>
      <c r="P31">
        <v>0.87271782385106456</v>
      </c>
      <c r="Q31">
        <v>0.81633763361595046</v>
      </c>
      <c r="R31">
        <v>0.75646670556137985</v>
      </c>
      <c r="S31">
        <v>0.69448884513420706</v>
      </c>
      <c r="T31" s="132">
        <v>0.63168489413725881</v>
      </c>
      <c r="U31" s="133">
        <v>0.56919176148672901</v>
      </c>
    </row>
    <row r="32" spans="1:21" x14ac:dyDescent="0.25">
      <c r="A32" t="s">
        <v>186</v>
      </c>
      <c r="B32" s="128">
        <f t="shared" ref="B32" si="8">M32 *( ((1-$L32) * ($J$25-B$25)/($J$25-$B$25))+$L32)</f>
        <v>1</v>
      </c>
      <c r="C32" s="128">
        <f t="shared" si="6"/>
        <v>0.95310742784164204</v>
      </c>
      <c r="D32" s="128">
        <f t="shared" si="6"/>
        <v>0.90151505143565336</v>
      </c>
      <c r="E32" s="128">
        <f t="shared" si="6"/>
        <v>0.84714081031849764</v>
      </c>
      <c r="F32" s="128">
        <f t="shared" si="6"/>
        <v>0.78948537402880026</v>
      </c>
      <c r="G32" s="128">
        <f t="shared" si="6"/>
        <v>0.72912799598196931</v>
      </c>
      <c r="H32" s="128">
        <f t="shared" si="6"/>
        <v>0.66681893886705224</v>
      </c>
      <c r="I32" s="128">
        <f t="shared" si="6"/>
        <v>0.60347994044105013</v>
      </c>
      <c r="J32" s="128">
        <f t="shared" si="6"/>
        <v>0.54015528132586965</v>
      </c>
      <c r="L32" s="131">
        <v>0.7</v>
      </c>
      <c r="M32">
        <v>1</v>
      </c>
      <c r="N32">
        <v>0.98336480650328151</v>
      </c>
      <c r="O32">
        <v>0.96856988997218951</v>
      </c>
      <c r="P32">
        <v>0.94938194259831643</v>
      </c>
      <c r="Q32">
        <v>0.92462251012382013</v>
      </c>
      <c r="R32">
        <v>0.89421357997788686</v>
      </c>
      <c r="S32">
        <v>0.85828180250214636</v>
      </c>
      <c r="T32" s="132">
        <v>0.81721241934725553</v>
      </c>
      <c r="U32" s="133">
        <v>0.77165040189409961</v>
      </c>
    </row>
    <row r="33" spans="1:21" x14ac:dyDescent="0.25">
      <c r="A33" t="s">
        <v>192</v>
      </c>
      <c r="B33">
        <v>1</v>
      </c>
      <c r="C33">
        <v>0.96037713916813838</v>
      </c>
      <c r="D33">
        <v>0.89889345671912457</v>
      </c>
      <c r="E33">
        <v>0.82917077872424128</v>
      </c>
      <c r="F33">
        <v>0.75450573048137215</v>
      </c>
      <c r="G33">
        <v>0.67740500156783479</v>
      </c>
      <c r="H33">
        <v>0.59998104517898887</v>
      </c>
      <c r="I33">
        <v>0.52401090735460498</v>
      </c>
      <c r="J33">
        <v>0.45096827846919002</v>
      </c>
      <c r="L33" s="131">
        <v>1</v>
      </c>
      <c r="M33">
        <v>1</v>
      </c>
      <c r="N33">
        <v>0.99119137892754394</v>
      </c>
      <c r="O33">
        <v>0.96745312714685439</v>
      </c>
      <c r="P33">
        <v>0.93343776287519387</v>
      </c>
      <c r="Q33">
        <v>0.891470146524169</v>
      </c>
      <c r="R33">
        <v>0.84330010399261057</v>
      </c>
      <c r="S33">
        <v>0.79048597558253653</v>
      </c>
      <c r="T33" s="132">
        <v>0.73444048432377707</v>
      </c>
      <c r="U33" s="133">
        <v>0.67645241770378506</v>
      </c>
    </row>
    <row r="34" spans="1:21" x14ac:dyDescent="0.25">
      <c r="A34" t="s">
        <v>193</v>
      </c>
      <c r="B34">
        <v>1</v>
      </c>
      <c r="C34">
        <v>0.97979457699710037</v>
      </c>
      <c r="D34">
        <v>0.94868611089850396</v>
      </c>
      <c r="E34">
        <v>0.90984449370550213</v>
      </c>
      <c r="F34">
        <v>0.8648076806118975</v>
      </c>
      <c r="G34">
        <v>0.81486062669243375</v>
      </c>
      <c r="H34">
        <v>0.76121834561547574</v>
      </c>
      <c r="I34" s="132">
        <v>0.70505450606500242</v>
      </c>
      <c r="J34" s="133">
        <v>0.64745562869115425</v>
      </c>
      <c r="L34" s="131">
        <v>1</v>
      </c>
      <c r="M34">
        <v>1</v>
      </c>
      <c r="N34">
        <v>1.0244229014151878</v>
      </c>
      <c r="O34">
        <v>1.0470573337096607</v>
      </c>
      <c r="P34">
        <v>1.0583511731232522</v>
      </c>
      <c r="Q34">
        <v>1.0586878685956858</v>
      </c>
      <c r="R34">
        <v>1.0484363112166493</v>
      </c>
      <c r="S34">
        <v>1.0281363475405505</v>
      </c>
      <c r="T34">
        <v>0.99853295377597728</v>
      </c>
      <c r="U34">
        <v>0.96051109750885522</v>
      </c>
    </row>
    <row r="37" spans="1:21" x14ac:dyDescent="0.25">
      <c r="A37" t="s">
        <v>195</v>
      </c>
      <c r="B37">
        <v>2011</v>
      </c>
      <c r="C37">
        <v>2015</v>
      </c>
      <c r="D37">
        <v>2020</v>
      </c>
      <c r="E37">
        <v>2025</v>
      </c>
      <c r="F37">
        <v>2030</v>
      </c>
      <c r="G37">
        <v>2035</v>
      </c>
      <c r="H37">
        <v>2040</v>
      </c>
      <c r="I37">
        <v>2045</v>
      </c>
      <c r="J37">
        <v>2050</v>
      </c>
      <c r="M37">
        <v>2011</v>
      </c>
      <c r="N37">
        <v>2015</v>
      </c>
      <c r="O37">
        <v>2020</v>
      </c>
      <c r="P37">
        <v>2025</v>
      </c>
      <c r="Q37">
        <v>2030</v>
      </c>
      <c r="R37">
        <v>2035</v>
      </c>
      <c r="S37">
        <v>2040</v>
      </c>
      <c r="T37">
        <v>2045</v>
      </c>
      <c r="U37">
        <v>2050</v>
      </c>
    </row>
    <row r="38" spans="1:21" x14ac:dyDescent="0.25">
      <c r="A38" t="s">
        <v>183</v>
      </c>
      <c r="B38">
        <f>M38 *( ((1-$L38) * ($J$37-B$37)/($J$37-$B$37))+$L38)</f>
        <v>1</v>
      </c>
      <c r="C38">
        <f t="shared" ref="C38:J44" si="9">N38 *( ((1-$L38) * ($J$37-C$37)/($J$37-$B$37))+$L38)</f>
        <v>0.92455275053771757</v>
      </c>
      <c r="D38">
        <f t="shared" si="9"/>
        <v>0.84499247527436938</v>
      </c>
      <c r="E38">
        <f t="shared" si="9"/>
        <v>0.76731097914285717</v>
      </c>
      <c r="F38">
        <f t="shared" si="9"/>
        <v>0.69166297112995678</v>
      </c>
      <c r="G38">
        <f t="shared" si="9"/>
        <v>0.61820316022244459</v>
      </c>
      <c r="H38">
        <f t="shared" si="9"/>
        <v>0.54708625540709699</v>
      </c>
      <c r="I38">
        <f t="shared" si="9"/>
        <v>0.47846696567069014</v>
      </c>
      <c r="J38">
        <f t="shared" si="9"/>
        <v>0.41250000000000003</v>
      </c>
      <c r="L38" s="131">
        <v>0.75</v>
      </c>
      <c r="M38">
        <v>1</v>
      </c>
      <c r="N38">
        <v>0.94888308607818383</v>
      </c>
      <c r="O38">
        <v>0.89672670845443281</v>
      </c>
      <c r="P38">
        <v>0.84296135736820932</v>
      </c>
      <c r="Q38">
        <v>0.78758703281951281</v>
      </c>
      <c r="R38">
        <v>0.73060373480834362</v>
      </c>
      <c r="S38">
        <v>0.67201146333470185</v>
      </c>
      <c r="T38">
        <v>0.6118102183985874</v>
      </c>
      <c r="U38">
        <v>0.55000000000000004</v>
      </c>
    </row>
    <row r="39" spans="1:21" x14ac:dyDescent="0.25">
      <c r="A39" t="s">
        <v>189</v>
      </c>
      <c r="B39">
        <v>1</v>
      </c>
      <c r="C39">
        <v>0.94269827523702898</v>
      </c>
      <c r="D39">
        <v>0.8704707281939521</v>
      </c>
      <c r="E39">
        <v>0.79507803319538561</v>
      </c>
      <c r="F39">
        <v>0.71802684325578181</v>
      </c>
      <c r="G39">
        <v>0.6407901569972877</v>
      </c>
      <c r="H39">
        <v>0.56475593534673407</v>
      </c>
      <c r="I39">
        <v>0.49117518353683098</v>
      </c>
      <c r="J39">
        <v>0.42113601613284107</v>
      </c>
      <c r="L39" s="131">
        <v>1</v>
      </c>
      <c r="M39">
        <v>1</v>
      </c>
      <c r="N39">
        <v>1.0233569511931386</v>
      </c>
      <c r="O39">
        <v>1.0475156220639086</v>
      </c>
      <c r="P39">
        <v>1.0616910263627006</v>
      </c>
      <c r="Q39">
        <v>1.0656067164241856</v>
      </c>
      <c r="R39">
        <v>1.059265361566945</v>
      </c>
      <c r="S39">
        <v>1.0429434426476183</v>
      </c>
      <c r="T39" s="132">
        <v>1.0171580572455634</v>
      </c>
      <c r="U39" s="133">
        <v>0.98265070430996249</v>
      </c>
    </row>
    <row r="40" spans="1:21" x14ac:dyDescent="0.25">
      <c r="A40" t="s">
        <v>190</v>
      </c>
      <c r="B40">
        <v>1</v>
      </c>
      <c r="C40">
        <v>0.96455651793083608</v>
      </c>
      <c r="D40">
        <v>1.0029984021269438</v>
      </c>
      <c r="E40">
        <v>0.93692394691026759</v>
      </c>
      <c r="F40">
        <v>0.86540948803503359</v>
      </c>
      <c r="G40">
        <v>0.79061791607404741</v>
      </c>
      <c r="H40">
        <v>0.71444788600032505</v>
      </c>
      <c r="I40">
        <v>0.63856760845987992</v>
      </c>
      <c r="J40">
        <v>0.56440487167028808</v>
      </c>
      <c r="L40" s="131">
        <v>1</v>
      </c>
      <c r="M40">
        <v>1</v>
      </c>
      <c r="N40">
        <v>1.0360051488886759</v>
      </c>
      <c r="O40">
        <v>1.0700659136140198</v>
      </c>
      <c r="P40">
        <v>1.0916094052298311</v>
      </c>
      <c r="Q40">
        <v>1.1009577434461524</v>
      </c>
      <c r="R40">
        <v>1.0984571389708033</v>
      </c>
      <c r="S40">
        <v>1.0846403549839916</v>
      </c>
      <c r="T40" s="132">
        <v>1.0602479862686138</v>
      </c>
      <c r="U40" s="133">
        <v>1.0261906757641601</v>
      </c>
    </row>
    <row r="41" spans="1:21" x14ac:dyDescent="0.25">
      <c r="A41" t="s">
        <v>184</v>
      </c>
      <c r="B41">
        <v>1</v>
      </c>
      <c r="C41">
        <v>0.88810445596450405</v>
      </c>
      <c r="D41">
        <v>0.78624789060047529</v>
      </c>
      <c r="E41">
        <v>0.69793810627469499</v>
      </c>
      <c r="F41">
        <v>0.61916555925529615</v>
      </c>
      <c r="G41">
        <v>0.54809083732844166</v>
      </c>
      <c r="H41">
        <v>0.48336784112668468</v>
      </c>
      <c r="I41" s="132">
        <v>0.42398005503463382</v>
      </c>
      <c r="J41" s="133">
        <v>0.36926923917000753</v>
      </c>
      <c r="L41" s="131">
        <v>1</v>
      </c>
      <c r="M41">
        <v>1</v>
      </c>
      <c r="N41">
        <v>0.9950489716042088</v>
      </c>
      <c r="O41">
        <v>1.0050023440336722</v>
      </c>
      <c r="P41">
        <v>1.0083470430432748</v>
      </c>
      <c r="Q41">
        <v>1.003505544190757</v>
      </c>
      <c r="R41">
        <v>0.99040975868121917</v>
      </c>
      <c r="S41">
        <v>0.96891957310183319</v>
      </c>
      <c r="T41" s="132">
        <v>0.93881297900526051</v>
      </c>
      <c r="U41" s="133">
        <v>0.90009377047689332</v>
      </c>
    </row>
    <row r="42" spans="1:21" x14ac:dyDescent="0.25">
      <c r="A42" t="s">
        <v>191</v>
      </c>
      <c r="B42">
        <f>M42</f>
        <v>1</v>
      </c>
      <c r="C42">
        <f>N42*$L$42</f>
        <v>0.64338742616445854</v>
      </c>
      <c r="D42">
        <f t="shared" ref="D42:J42" si="10">O42*$L$42</f>
        <v>0.58078584211200002</v>
      </c>
      <c r="E42">
        <f t="shared" si="10"/>
        <v>0.51988881976257095</v>
      </c>
      <c r="F42">
        <f t="shared" si="10"/>
        <v>0.46047497203946769</v>
      </c>
      <c r="G42">
        <f t="shared" si="10"/>
        <v>0.40300858604482837</v>
      </c>
      <c r="H42">
        <f t="shared" si="10"/>
        <v>0.3480064496082923</v>
      </c>
      <c r="I42">
        <f t="shared" si="10"/>
        <v>0.29601646368932261</v>
      </c>
      <c r="J42">
        <f t="shared" si="10"/>
        <v>0.24757117060769027</v>
      </c>
      <c r="L42" s="131">
        <v>0.7</v>
      </c>
      <c r="M42">
        <v>1</v>
      </c>
      <c r="N42">
        <v>0.91912489452065504</v>
      </c>
      <c r="O42">
        <v>0.82969406016000002</v>
      </c>
      <c r="P42">
        <v>0.74269831394652996</v>
      </c>
      <c r="Q42">
        <v>0.65782138862781103</v>
      </c>
      <c r="R42">
        <v>0.57572655149261198</v>
      </c>
      <c r="S42">
        <v>0.49715207086898899</v>
      </c>
      <c r="T42">
        <v>0.42288066241331801</v>
      </c>
      <c r="U42">
        <v>0.35367310086812898</v>
      </c>
    </row>
    <row r="43" spans="1:21" x14ac:dyDescent="0.25">
      <c r="A43" t="s">
        <v>185</v>
      </c>
      <c r="B43">
        <v>1</v>
      </c>
      <c r="C43">
        <v>0.97066605609340073</v>
      </c>
      <c r="D43">
        <v>0.92856472441440374</v>
      </c>
      <c r="E43">
        <v>0.87946812746096226</v>
      </c>
      <c r="F43">
        <v>0.82515036943339537</v>
      </c>
      <c r="G43">
        <v>0.76708378213066231</v>
      </c>
      <c r="H43">
        <v>0.70662148158534677</v>
      </c>
      <c r="I43">
        <v>0.64502482357866664</v>
      </c>
      <c r="J43">
        <v>0.58342155552389718</v>
      </c>
      <c r="L43" s="131">
        <v>1</v>
      </c>
      <c r="M43">
        <v>1</v>
      </c>
      <c r="N43">
        <v>0.96863749589257853</v>
      </c>
      <c r="O43">
        <v>0.92409330519571475</v>
      </c>
      <c r="P43">
        <v>0.87271782385106456</v>
      </c>
      <c r="Q43">
        <v>0.81633763361595046</v>
      </c>
      <c r="R43">
        <v>0.75646670556137985</v>
      </c>
      <c r="S43">
        <v>0.69448884513420706</v>
      </c>
      <c r="T43" s="132">
        <v>0.63168489413725881</v>
      </c>
      <c r="U43" s="133">
        <v>0.56919176148672901</v>
      </c>
    </row>
    <row r="44" spans="1:21" x14ac:dyDescent="0.25">
      <c r="A44" t="s">
        <v>186</v>
      </c>
      <c r="B44">
        <f t="shared" ref="B44" si="11">M44 *( ((1-$L44) * ($J$37-B$37)/($J$37-$B$37))+$L44)</f>
        <v>1</v>
      </c>
      <c r="C44">
        <f t="shared" si="9"/>
        <v>0.98336480650328151</v>
      </c>
      <c r="D44">
        <f t="shared" si="9"/>
        <v>0.96856988997218951</v>
      </c>
      <c r="E44">
        <f t="shared" si="9"/>
        <v>0.94938194259831643</v>
      </c>
      <c r="F44">
        <f t="shared" si="9"/>
        <v>0.92462251012382013</v>
      </c>
      <c r="G44">
        <f t="shared" si="9"/>
        <v>0.89421357997788686</v>
      </c>
      <c r="H44">
        <f t="shared" si="9"/>
        <v>0.85828180250214636</v>
      </c>
      <c r="I44">
        <f t="shared" si="9"/>
        <v>0.81721241934725553</v>
      </c>
      <c r="J44">
        <f t="shared" si="9"/>
        <v>0.77165040189409961</v>
      </c>
      <c r="L44" s="131">
        <v>1</v>
      </c>
      <c r="M44">
        <v>1</v>
      </c>
      <c r="N44">
        <v>0.98336480650328151</v>
      </c>
      <c r="O44">
        <v>0.96856988997218951</v>
      </c>
      <c r="P44">
        <v>0.94938194259831643</v>
      </c>
      <c r="Q44">
        <v>0.92462251012382013</v>
      </c>
      <c r="R44">
        <v>0.89421357997788686</v>
      </c>
      <c r="S44">
        <v>0.85828180250214636</v>
      </c>
      <c r="T44" s="132">
        <v>0.81721241934725553</v>
      </c>
      <c r="U44" s="133">
        <v>0.77165040189409961</v>
      </c>
    </row>
    <row r="45" spans="1:21" x14ac:dyDescent="0.25">
      <c r="A45" t="s">
        <v>192</v>
      </c>
      <c r="B45">
        <v>1</v>
      </c>
      <c r="C45">
        <v>0.96037713916813838</v>
      </c>
      <c r="D45">
        <v>0.89889345671912457</v>
      </c>
      <c r="E45">
        <v>0.82917077872424128</v>
      </c>
      <c r="F45">
        <v>0.75450573048137215</v>
      </c>
      <c r="G45">
        <v>0.67740500156783479</v>
      </c>
      <c r="H45">
        <v>0.59998104517898887</v>
      </c>
      <c r="I45">
        <v>0.52401090735460498</v>
      </c>
      <c r="J45">
        <v>0.45096827846919002</v>
      </c>
      <c r="L45" s="131">
        <v>0.8</v>
      </c>
      <c r="M45">
        <v>1</v>
      </c>
      <c r="N45">
        <v>0.99119137892754394</v>
      </c>
      <c r="O45">
        <v>0.96745312714685439</v>
      </c>
      <c r="P45">
        <v>0.93343776287519387</v>
      </c>
      <c r="Q45">
        <v>0.891470146524169</v>
      </c>
      <c r="R45">
        <v>0.84330010399261057</v>
      </c>
      <c r="S45">
        <v>0.79048597558253653</v>
      </c>
      <c r="T45" s="132">
        <v>0.73444048432377707</v>
      </c>
      <c r="U45" s="133">
        <v>0.67645241770378506</v>
      </c>
    </row>
    <row r="46" spans="1:21" x14ac:dyDescent="0.25">
      <c r="A46" t="s">
        <v>193</v>
      </c>
      <c r="B46">
        <v>1</v>
      </c>
      <c r="C46">
        <v>0.97979457699710037</v>
      </c>
      <c r="D46">
        <v>0.94868611089850396</v>
      </c>
      <c r="E46">
        <v>0.90984449370550213</v>
      </c>
      <c r="F46">
        <v>0.8648076806118975</v>
      </c>
      <c r="G46">
        <v>0.81486062669243375</v>
      </c>
      <c r="H46">
        <v>0.76121834561547574</v>
      </c>
      <c r="I46" s="132">
        <v>0.70505450606500242</v>
      </c>
      <c r="J46" s="133">
        <v>0.64745562869115425</v>
      </c>
      <c r="L46" s="131">
        <v>1</v>
      </c>
      <c r="M46">
        <v>1</v>
      </c>
      <c r="N46">
        <v>1.0244229014151878</v>
      </c>
      <c r="O46">
        <v>1.0470573337096607</v>
      </c>
      <c r="P46">
        <v>1.0583511731232522</v>
      </c>
      <c r="Q46">
        <v>1.0586878685956858</v>
      </c>
      <c r="R46">
        <v>1.0484363112166493</v>
      </c>
      <c r="S46">
        <v>1.0281363475405505</v>
      </c>
      <c r="T46">
        <v>0.99853295377597728</v>
      </c>
      <c r="U46">
        <v>0.96051109750885522</v>
      </c>
    </row>
    <row r="49" spans="1:23" x14ac:dyDescent="0.25">
      <c r="L49" s="131">
        <v>0.8</v>
      </c>
    </row>
    <row r="50" spans="1:23" x14ac:dyDescent="0.25">
      <c r="L50" s="131">
        <v>0.7</v>
      </c>
    </row>
    <row r="51" spans="1:23" x14ac:dyDescent="0.25">
      <c r="L51" s="131">
        <v>0.55000000000000004</v>
      </c>
    </row>
    <row r="52" spans="1:23" x14ac:dyDescent="0.25">
      <c r="L52" s="131">
        <v>0.7</v>
      </c>
    </row>
    <row r="53" spans="1:23" x14ac:dyDescent="0.25">
      <c r="L53" s="131">
        <v>0.6</v>
      </c>
      <c r="O53">
        <v>1</v>
      </c>
      <c r="P53">
        <v>1.0636862891711933</v>
      </c>
      <c r="Q53">
        <v>1.1360380689988867</v>
      </c>
      <c r="R53">
        <v>1.1949975229463583</v>
      </c>
      <c r="S53">
        <v>1.2393966530083875</v>
      </c>
      <c r="T53">
        <v>1.2685029638517737</v>
      </c>
      <c r="U53">
        <v>1.2820371962980606</v>
      </c>
      <c r="V53">
        <v>1.2801494940999296</v>
      </c>
      <c r="W53">
        <v>1.2634080483985233</v>
      </c>
    </row>
    <row r="54" spans="1:23" x14ac:dyDescent="0.25">
      <c r="L54" s="131">
        <v>0.95</v>
      </c>
      <c r="O54">
        <v>1</v>
      </c>
    </row>
    <row r="55" spans="1:23" x14ac:dyDescent="0.25">
      <c r="L55" s="131">
        <v>0.8</v>
      </c>
      <c r="O55">
        <v>1.0636862891711933</v>
      </c>
    </row>
    <row r="56" spans="1:23" x14ac:dyDescent="0.25">
      <c r="L56" s="131">
        <v>0.65</v>
      </c>
      <c r="O56">
        <v>1.1360380689988867</v>
      </c>
    </row>
    <row r="57" spans="1:23" x14ac:dyDescent="0.25">
      <c r="L57" s="131">
        <v>0.55000000000000004</v>
      </c>
      <c r="O57">
        <v>1.1949975229463583</v>
      </c>
    </row>
    <row r="58" spans="1:23" x14ac:dyDescent="0.25">
      <c r="A58" t="s">
        <v>196</v>
      </c>
      <c r="O58">
        <v>1.2393966530083875</v>
      </c>
    </row>
    <row r="59" spans="1:23" x14ac:dyDescent="0.25">
      <c r="A59" t="s">
        <v>187</v>
      </c>
      <c r="B59">
        <v>2011</v>
      </c>
      <c r="C59">
        <v>2015</v>
      </c>
      <c r="D59">
        <v>2020</v>
      </c>
      <c r="E59">
        <v>2025</v>
      </c>
      <c r="F59">
        <v>2030</v>
      </c>
      <c r="G59">
        <v>2035</v>
      </c>
      <c r="H59">
        <v>2040</v>
      </c>
      <c r="I59">
        <v>2045</v>
      </c>
      <c r="J59">
        <v>2050</v>
      </c>
      <c r="O59">
        <v>1.2685029638517737</v>
      </c>
    </row>
    <row r="60" spans="1:23" x14ac:dyDescent="0.25">
      <c r="A60" t="s">
        <v>183</v>
      </c>
      <c r="B60">
        <v>1</v>
      </c>
      <c r="C60">
        <v>0.97280084082027984</v>
      </c>
      <c r="D60">
        <v>0.94634147590064344</v>
      </c>
      <c r="E60">
        <v>0.92060178345925059</v>
      </c>
      <c r="F60">
        <v>0.89556218900980822</v>
      </c>
      <c r="G60">
        <v>0.86770484505190026</v>
      </c>
      <c r="H60">
        <v>0.86826745267312966</v>
      </c>
      <c r="I60">
        <v>0.8205694578735524</v>
      </c>
      <c r="J60">
        <v>0.764380908049068</v>
      </c>
      <c r="O60">
        <v>1.2820371962980606</v>
      </c>
    </row>
    <row r="61" spans="1:23" x14ac:dyDescent="0.25">
      <c r="A61" t="s">
        <v>189</v>
      </c>
      <c r="O61">
        <v>1.2801494940999296</v>
      </c>
    </row>
    <row r="62" spans="1:23" x14ac:dyDescent="0.25">
      <c r="A62" t="s">
        <v>190</v>
      </c>
      <c r="O62">
        <v>1.2634080483985233</v>
      </c>
    </row>
    <row r="63" spans="1:23" x14ac:dyDescent="0.25">
      <c r="A63" t="s">
        <v>184</v>
      </c>
      <c r="B63">
        <v>1</v>
      </c>
      <c r="C63">
        <v>1.1524085432426765</v>
      </c>
      <c r="D63">
        <v>1.266590386019693</v>
      </c>
      <c r="E63">
        <v>1.34110665573721</v>
      </c>
      <c r="F63">
        <v>1.5401242415724308</v>
      </c>
      <c r="G63">
        <v>1.560758150025898</v>
      </c>
      <c r="H63">
        <v>1.6377078064856714</v>
      </c>
      <c r="I63">
        <v>1.6152410978661147</v>
      </c>
      <c r="J63">
        <v>1.6418217183247257</v>
      </c>
    </row>
    <row r="64" spans="1:23" x14ac:dyDescent="0.25">
      <c r="A64" t="s">
        <v>191</v>
      </c>
    </row>
    <row r="65" spans="1:22" x14ac:dyDescent="0.25">
      <c r="A65" t="s">
        <v>185</v>
      </c>
      <c r="B65">
        <v>1</v>
      </c>
      <c r="C65">
        <v>0.98992909799136319</v>
      </c>
      <c r="D65">
        <v>1.0199247691437474</v>
      </c>
      <c r="E65">
        <v>1.1010866567358211</v>
      </c>
      <c r="F65">
        <v>1.1254219252373558</v>
      </c>
      <c r="G65">
        <v>1.1710290906613008</v>
      </c>
      <c r="H65">
        <v>1.224953862337343</v>
      </c>
      <c r="I65">
        <v>1.2196421821475263</v>
      </c>
      <c r="J65">
        <v>1.1744291853268349</v>
      </c>
    </row>
    <row r="66" spans="1:22" x14ac:dyDescent="0.25">
      <c r="A66" t="s">
        <v>186</v>
      </c>
      <c r="B66">
        <v>1</v>
      </c>
      <c r="C66">
        <v>1.1393844643828515</v>
      </c>
      <c r="D66">
        <v>1.1316704247380274</v>
      </c>
      <c r="E66">
        <v>1.1872942118771377</v>
      </c>
      <c r="F66">
        <v>1.1782066387598396</v>
      </c>
      <c r="G66">
        <v>1.1487282783019852</v>
      </c>
      <c r="H66">
        <v>1.126838832807793</v>
      </c>
      <c r="I66">
        <v>1.0998759758153516</v>
      </c>
      <c r="J66">
        <v>1.0479100024419044</v>
      </c>
    </row>
    <row r="67" spans="1:22" x14ac:dyDescent="0.25">
      <c r="A67" t="s">
        <v>192</v>
      </c>
    </row>
    <row r="68" spans="1:22" x14ac:dyDescent="0.25">
      <c r="A68" t="s">
        <v>193</v>
      </c>
    </row>
    <row r="69" spans="1:22" x14ac:dyDescent="0.25">
      <c r="L69" t="s">
        <v>197</v>
      </c>
      <c r="M69" t="s">
        <v>183</v>
      </c>
      <c r="N69">
        <v>1</v>
      </c>
      <c r="O69">
        <v>1.2</v>
      </c>
      <c r="P69">
        <v>0.7817457034754689</v>
      </c>
      <c r="Q69">
        <v>0.66151649545376789</v>
      </c>
      <c r="R69">
        <v>0.5439540478792898</v>
      </c>
      <c r="S69">
        <v>0.43126736712119096</v>
      </c>
      <c r="T69">
        <v>0.32539917626865272</v>
      </c>
      <c r="U69" s="132">
        <v>0.2279636774339007</v>
      </c>
      <c r="V69" s="133">
        <v>0.14022048203429446</v>
      </c>
    </row>
    <row r="70" spans="1:22" x14ac:dyDescent="0.25">
      <c r="N70">
        <v>1</v>
      </c>
      <c r="O70">
        <v>1.0233569511931386</v>
      </c>
      <c r="P70">
        <v>1.0475156220639086</v>
      </c>
      <c r="Q70">
        <v>1.0616910263627006</v>
      </c>
      <c r="R70">
        <v>1.0656067164241856</v>
      </c>
      <c r="S70">
        <v>1.059265361566945</v>
      </c>
      <c r="T70">
        <v>1.0429434426476183</v>
      </c>
      <c r="U70" s="132">
        <v>1.0171580572455634</v>
      </c>
      <c r="V70" s="133">
        <v>0.98265070430996249</v>
      </c>
    </row>
    <row r="71" spans="1:22" x14ac:dyDescent="0.25">
      <c r="M71" t="s">
        <v>190</v>
      </c>
      <c r="N71">
        <v>1</v>
      </c>
      <c r="O71">
        <v>1.0360051488886759</v>
      </c>
      <c r="P71">
        <v>1.0700659136140198</v>
      </c>
      <c r="Q71">
        <v>1.0916094052298311</v>
      </c>
      <c r="R71">
        <v>1.1009577434461524</v>
      </c>
      <c r="S71">
        <v>1.0984571389708033</v>
      </c>
      <c r="T71">
        <v>1.0846403549839916</v>
      </c>
      <c r="U71" s="132">
        <v>1.0602479862686138</v>
      </c>
      <c r="V71" s="133">
        <v>1.0261906757641601</v>
      </c>
    </row>
    <row r="72" spans="1:22" x14ac:dyDescent="0.25">
      <c r="B72">
        <v>1</v>
      </c>
      <c r="C72">
        <v>0.97979457699710037</v>
      </c>
      <c r="D72">
        <v>0.94868611089850396</v>
      </c>
      <c r="E72">
        <v>0.90984449370550213</v>
      </c>
      <c r="F72">
        <v>0.8648076806118975</v>
      </c>
      <c r="G72">
        <v>0.81486062669243375</v>
      </c>
      <c r="H72">
        <v>0.76121834561547574</v>
      </c>
      <c r="I72" s="132">
        <v>0.70505450606500242</v>
      </c>
      <c r="J72" s="133">
        <v>0.64745562869115425</v>
      </c>
      <c r="M72" t="s">
        <v>184</v>
      </c>
      <c r="N72">
        <v>1</v>
      </c>
      <c r="O72">
        <v>0.9950489716042088</v>
      </c>
      <c r="P72">
        <v>1.0050023440336722</v>
      </c>
      <c r="Q72">
        <v>1.0083470430432748</v>
      </c>
      <c r="R72">
        <v>1.003505544190757</v>
      </c>
      <c r="S72">
        <v>0.99040975868121917</v>
      </c>
      <c r="T72">
        <v>0.96891957310183319</v>
      </c>
      <c r="U72" s="132">
        <v>0.93881297900526051</v>
      </c>
      <c r="V72" s="133">
        <v>0.90009377047689332</v>
      </c>
    </row>
    <row r="73" spans="1:22" x14ac:dyDescent="0.25">
      <c r="M73" t="s">
        <v>191</v>
      </c>
      <c r="N73">
        <v>1</v>
      </c>
      <c r="O73">
        <v>0.9635986797393965</v>
      </c>
      <c r="P73">
        <v>0.92583886541459282</v>
      </c>
      <c r="Q73">
        <v>0.88578697993622824</v>
      </c>
      <c r="R73">
        <v>0.84252985735581754</v>
      </c>
      <c r="S73">
        <v>0.79621757121318693</v>
      </c>
      <c r="T73">
        <v>0.74716496199963645</v>
      </c>
      <c r="U73" s="132">
        <v>0.69587957105989007</v>
      </c>
      <c r="V73" s="133">
        <v>0.6430420015784164</v>
      </c>
    </row>
    <row r="74" spans="1:22" x14ac:dyDescent="0.25">
      <c r="M74" t="s">
        <v>185</v>
      </c>
      <c r="N74">
        <v>1</v>
      </c>
      <c r="O74">
        <v>0.96863749589257853</v>
      </c>
      <c r="P74">
        <v>0.92409330519571475</v>
      </c>
      <c r="Q74">
        <v>0.87271782385106456</v>
      </c>
      <c r="R74">
        <v>0.81633763361595046</v>
      </c>
      <c r="S74">
        <v>0.75646670556137985</v>
      </c>
      <c r="T74">
        <v>0.69448884513420706</v>
      </c>
      <c r="U74" s="132">
        <v>0.63168489413725881</v>
      </c>
      <c r="V74" s="133">
        <v>0.56919176148672901</v>
      </c>
    </row>
    <row r="75" spans="1:22" x14ac:dyDescent="0.25">
      <c r="M75" t="s">
        <v>186</v>
      </c>
      <c r="N75">
        <v>1</v>
      </c>
      <c r="O75">
        <v>0.98336480650328151</v>
      </c>
      <c r="P75">
        <v>0.96856988997218951</v>
      </c>
      <c r="Q75">
        <v>0.94938194259831643</v>
      </c>
      <c r="R75">
        <v>0.92462251012382013</v>
      </c>
      <c r="S75">
        <v>0.89421357997788686</v>
      </c>
      <c r="T75">
        <v>0.85828180250214636</v>
      </c>
      <c r="U75" s="132">
        <v>0.81721241934725553</v>
      </c>
      <c r="V75" s="133">
        <v>0.77165040189409961</v>
      </c>
    </row>
    <row r="76" spans="1:22" x14ac:dyDescent="0.25">
      <c r="M76" t="s">
        <v>192</v>
      </c>
      <c r="N76">
        <v>1</v>
      </c>
      <c r="O76">
        <v>0.99119137892754394</v>
      </c>
      <c r="P76">
        <v>0.96745312714685439</v>
      </c>
      <c r="Q76">
        <v>0.93343776287519387</v>
      </c>
      <c r="R76">
        <v>0.891470146524169</v>
      </c>
      <c r="S76">
        <v>0.84330010399261057</v>
      </c>
      <c r="T76">
        <v>0.79048597558253653</v>
      </c>
      <c r="U76" s="132">
        <v>0.73444048432377707</v>
      </c>
      <c r="V76" s="133">
        <v>0.67645241770378506</v>
      </c>
    </row>
    <row r="77" spans="1:22" x14ac:dyDescent="0.25">
      <c r="M77" t="s">
        <v>193</v>
      </c>
      <c r="N77">
        <v>1</v>
      </c>
      <c r="O77">
        <v>1.0244229014151878</v>
      </c>
      <c r="P77">
        <v>1.0470573337096607</v>
      </c>
      <c r="Q77">
        <v>1.0583511731232522</v>
      </c>
      <c r="R77">
        <v>1.0586878685956858</v>
      </c>
      <c r="S77">
        <v>1.0484363112166493</v>
      </c>
      <c r="T77">
        <v>1.0281363475405505</v>
      </c>
      <c r="U77">
        <v>0.99853295377597728</v>
      </c>
      <c r="V77">
        <v>0.96051109750885522</v>
      </c>
    </row>
    <row r="85" spans="3:11" x14ac:dyDescent="0.25">
      <c r="C85" s="132"/>
      <c r="D85" s="132"/>
      <c r="E85" s="132"/>
      <c r="F85" s="132"/>
      <c r="G85" s="132"/>
      <c r="H85" s="132"/>
      <c r="I85" s="132"/>
      <c r="J85" s="132"/>
      <c r="K85" s="132"/>
    </row>
    <row r="86" spans="3:11" x14ac:dyDescent="0.25">
      <c r="C86" s="133"/>
      <c r="D86" s="133"/>
      <c r="E86" s="133"/>
      <c r="F86" s="133"/>
      <c r="G86" s="133"/>
      <c r="H86" s="133"/>
      <c r="I86" s="133"/>
      <c r="J86" s="133"/>
      <c r="K86" s="133"/>
    </row>
    <row r="87" spans="3:11" x14ac:dyDescent="0.25">
      <c r="C87" s="133"/>
      <c r="D87" s="133"/>
      <c r="E87" s="133"/>
      <c r="F87" s="133"/>
      <c r="G87" s="133"/>
      <c r="H87" s="133"/>
      <c r="I87" s="133"/>
      <c r="J87" s="133"/>
      <c r="K87" s="133"/>
    </row>
    <row r="88" spans="3:11" x14ac:dyDescent="0.25">
      <c r="C88" s="133"/>
      <c r="D88" s="133"/>
      <c r="E88" s="133"/>
      <c r="F88" s="133"/>
      <c r="G88" s="133"/>
      <c r="H88" s="133"/>
      <c r="I88" s="133"/>
      <c r="J88" s="133"/>
      <c r="K88" s="133"/>
    </row>
    <row r="89" spans="3:11" x14ac:dyDescent="0.25">
      <c r="C89" s="133"/>
      <c r="D89" s="133"/>
      <c r="E89" s="133"/>
      <c r="F89" s="133"/>
      <c r="G89" s="133"/>
      <c r="H89" s="133"/>
      <c r="I89" s="133"/>
      <c r="J89" s="133"/>
      <c r="K89" s="133"/>
    </row>
    <row r="90" spans="3:11" x14ac:dyDescent="0.25">
      <c r="C90" s="133"/>
      <c r="D90" s="133"/>
      <c r="E90" s="133"/>
      <c r="F90" s="133"/>
      <c r="G90" s="133"/>
      <c r="H90" s="133"/>
      <c r="I90" s="133"/>
      <c r="J90" s="133"/>
      <c r="K90" s="133"/>
    </row>
    <row r="91" spans="3:11" x14ac:dyDescent="0.25">
      <c r="C91" s="133"/>
      <c r="D91" s="133"/>
      <c r="E91" s="133"/>
      <c r="F91" s="133"/>
      <c r="G91" s="133"/>
      <c r="H91" s="133"/>
      <c r="I91" s="133"/>
      <c r="J91" s="133"/>
      <c r="K91" s="133"/>
    </row>
    <row r="92" spans="3:11" x14ac:dyDescent="0.25">
      <c r="C92" s="133"/>
      <c r="D92" s="133"/>
      <c r="E92" s="133"/>
      <c r="F92" s="133"/>
      <c r="G92" s="133"/>
      <c r="H92" s="133"/>
      <c r="I92" s="133"/>
      <c r="J92" s="133"/>
      <c r="K92" s="13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2:U119"/>
  <sheetViews>
    <sheetView workbookViewId="0">
      <pane ySplit="2" topLeftCell="A27" activePane="bottomLeft" state="frozen"/>
      <selection activeCell="J29" sqref="J29"/>
      <selection pane="bottomLeft" activeCell="H3" sqref="H3"/>
    </sheetView>
  </sheetViews>
  <sheetFormatPr baseColWidth="10" defaultColWidth="11.42578125" defaultRowHeight="15" x14ac:dyDescent="0.25"/>
  <sheetData>
    <row r="2" spans="1:21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  <c r="O2">
        <v>2020</v>
      </c>
      <c r="P2">
        <v>2025</v>
      </c>
      <c r="Q2">
        <v>2030</v>
      </c>
      <c r="R2">
        <v>2035</v>
      </c>
      <c r="S2">
        <v>2040</v>
      </c>
      <c r="T2">
        <v>2045</v>
      </c>
      <c r="U2">
        <v>2050</v>
      </c>
    </row>
    <row r="3" spans="1:21" x14ac:dyDescent="0.25">
      <c r="A3" s="136" t="s">
        <v>183</v>
      </c>
      <c r="B3" s="137" t="s">
        <v>198</v>
      </c>
      <c r="C3" s="137">
        <v>1</v>
      </c>
      <c r="D3" s="137">
        <v>0.9</v>
      </c>
      <c r="E3" s="137" t="e">
        <f>SUMIFS(AEEI_ele_2!E$3:E$136,AEEI_ele_2!$B$3:$B$136,AEEI_ele_3!$B3,AEEI_ele_2!$A$3:$A$136,AEEI_ele_3!$A3)*(1-SUMIFS([3]CO2_sec_dis_EU!$AQ$2:$AQ$109,[3]CO2_sec_dis_EU!$AO$2:$AO$109,$B3,[3]CO2_sec_dis_EU!$AM$2:$AM$109,$A3)*$M$3)</f>
        <v>#VALUE!</v>
      </c>
      <c r="F3" s="137" t="e">
        <f>SUMIFS(AEEI_ele_2!F$3:F$136,AEEI_ele_2!$B$3:$B$136,AEEI_ele_3!$B3,AEEI_ele_2!$A$3:$A$136,AEEI_ele_3!$A3)*(1-SUMIFS([3]CO2_sec_dis_EU!$AQ$2:$AQ$109,[3]CO2_sec_dis_EU!$AO$2:$AO$109,$B3,[3]CO2_sec_dis_EU!$AM$2:$AM$109,$A3)*$M$3)</f>
        <v>#VALUE!</v>
      </c>
      <c r="G3" s="137" t="e">
        <f>SUMIFS(AEEI_ele_2!G$3:G$136,AEEI_ele_2!$B$3:$B$136,AEEI_ele_3!$B3,AEEI_ele_2!$A$3:$A$136,AEEI_ele_3!$A3)*(1-SUMIFS([3]CO2_sec_dis_EU!$AQ$2:$AQ$109,[3]CO2_sec_dis_EU!$AO$2:$AO$109,$B3,[3]CO2_sec_dis_EU!$AM$2:$AM$109,$A3)*$M$3)</f>
        <v>#VALUE!</v>
      </c>
      <c r="H3" s="137" t="e">
        <f>SUMIFS(AEEI_ele_2!H$3:H$136,AEEI_ele_2!$B$3:$B$136,AEEI_ele_3!$B3,AEEI_ele_2!$A$3:$A$136,AEEI_ele_3!$A3)*(1-SUMIFS([3]CO2_sec_dis_EU!$AQ$2:$AQ$109,[3]CO2_sec_dis_EU!$AO$2:$AO$109,$B3,[3]CO2_sec_dis_EU!$AM$2:$AM$109,$A3)*$M$3)</f>
        <v>#VALUE!</v>
      </c>
      <c r="I3" s="137" t="e">
        <f>SUMIFS(AEEI_ele_2!I$3:I$136,AEEI_ele_2!$B$3:$B$136,AEEI_ele_3!$B3,AEEI_ele_2!$A$3:$A$136,AEEI_ele_3!$A3)*(1-SUMIFS([3]CO2_sec_dis_EU!$AQ$2:$AQ$109,[3]CO2_sec_dis_EU!$AO$2:$AO$109,$B3,[3]CO2_sec_dis_EU!$AM$2:$AM$109,$A3)*$M$3)</f>
        <v>#VALUE!</v>
      </c>
      <c r="J3" s="137" t="e">
        <f>SUMIFS(AEEI_ele_2!J$3:J$136,AEEI_ele_2!$B$3:$B$136,AEEI_ele_3!$B3,AEEI_ele_2!$A$3:$A$136,AEEI_ele_3!$A3)*(1-SUMIFS([3]CO2_sec_dis_EU!$AQ$2:$AQ$109,[3]CO2_sec_dis_EU!$AO$2:$AO$109,$B3,[3]CO2_sec_dis_EU!$AM$2:$AM$109,$A3)*$M$3)</f>
        <v>#VALUE!</v>
      </c>
      <c r="K3" s="138" t="e">
        <f>SUMIFS(AEEI_ele_2!K$3:K$136,AEEI_ele_2!$B$3:$B$136,AEEI_ele_3!$B3,AEEI_ele_2!$A$3:$A$136,AEEI_ele_3!$A3)*(1-SUMIFS([3]CO2_sec_dis_EU!$AQ$2:$AQ$109,[3]CO2_sec_dis_EU!$AO$2:$AO$109,$B3,[3]CO2_sec_dis_EU!$AM$2:$AM$109,$A3)*$M$3)</f>
        <v>#VALUE!</v>
      </c>
      <c r="M3" s="135">
        <v>0</v>
      </c>
      <c r="O3">
        <v>0.94634147590064333</v>
      </c>
      <c r="P3">
        <v>0.94499999999999995</v>
      </c>
      <c r="Q3">
        <v>0.94</v>
      </c>
      <c r="R3">
        <v>0.93</v>
      </c>
      <c r="S3">
        <v>0.92</v>
      </c>
      <c r="T3">
        <v>0.88</v>
      </c>
      <c r="U3">
        <v>0.86</v>
      </c>
    </row>
    <row r="4" spans="1:21" x14ac:dyDescent="0.25">
      <c r="A4" s="139" t="s">
        <v>183</v>
      </c>
      <c r="B4" s="134" t="s">
        <v>203</v>
      </c>
      <c r="C4" s="134">
        <v>1</v>
      </c>
      <c r="D4" s="134">
        <v>1.2</v>
      </c>
      <c r="E4" s="134" t="e">
        <f>SUMIFS(AEEI_ele_2!E$3:E$136,AEEI_ele_2!$B$3:$B$136,AEEI_ele_3!$B4,AEEI_ele_2!$A$3:$A$136,AEEI_ele_3!$A4)*(1-SUMIFS([3]CO2_sec_dis_EU!$AQ$2:$AQ$109,[3]CO2_sec_dis_EU!$AO$2:$AO$109,$B4,[3]CO2_sec_dis_EU!$AM$2:$AM$109,$A4)*$M$3)</f>
        <v>#VALUE!</v>
      </c>
      <c r="F4" s="134" t="e">
        <f>SUMIFS(AEEI_ele_2!F$3:F$136,AEEI_ele_2!$B$3:$B$136,AEEI_ele_3!$B4,AEEI_ele_2!$A$3:$A$136,AEEI_ele_3!$A4)*(1-SUMIFS([3]CO2_sec_dis_EU!$AQ$2:$AQ$109,[3]CO2_sec_dis_EU!$AO$2:$AO$109,$B4,[3]CO2_sec_dis_EU!$AM$2:$AM$109,$A4)*$M$3)</f>
        <v>#VALUE!</v>
      </c>
      <c r="G4" s="134" t="e">
        <f>SUMIFS(AEEI_ele_2!G$3:G$136,AEEI_ele_2!$B$3:$B$136,AEEI_ele_3!$B4,AEEI_ele_2!$A$3:$A$136,AEEI_ele_3!$A4)*(1-SUMIFS([3]CO2_sec_dis_EU!$AQ$2:$AQ$109,[3]CO2_sec_dis_EU!$AO$2:$AO$109,$B4,[3]CO2_sec_dis_EU!$AM$2:$AM$109,$A4)*$M$3)</f>
        <v>#VALUE!</v>
      </c>
      <c r="H4" s="134" t="e">
        <f>SUMIFS(AEEI_ele_2!H$3:H$136,AEEI_ele_2!$B$3:$B$136,AEEI_ele_3!$B4,AEEI_ele_2!$A$3:$A$136,AEEI_ele_3!$A4)*(1-SUMIFS([3]CO2_sec_dis_EU!$AQ$2:$AQ$109,[3]CO2_sec_dis_EU!$AO$2:$AO$109,$B4,[3]CO2_sec_dis_EU!$AM$2:$AM$109,$A4)*$M$3)</f>
        <v>#VALUE!</v>
      </c>
      <c r="I4" s="134" t="e">
        <f>SUMIFS(AEEI_ele_2!I$3:I$136,AEEI_ele_2!$B$3:$B$136,AEEI_ele_3!$B4,AEEI_ele_2!$A$3:$A$136,AEEI_ele_3!$A4)*(1-SUMIFS([3]CO2_sec_dis_EU!$AQ$2:$AQ$109,[3]CO2_sec_dis_EU!$AO$2:$AO$109,$B4,[3]CO2_sec_dis_EU!$AM$2:$AM$109,$A4)*$M$3)</f>
        <v>#VALUE!</v>
      </c>
      <c r="J4" s="134" t="e">
        <f>SUMIFS(AEEI_ele_2!J$3:J$136,AEEI_ele_2!$B$3:$B$136,AEEI_ele_3!$B4,AEEI_ele_2!$A$3:$A$136,AEEI_ele_3!$A4)*(1-SUMIFS([3]CO2_sec_dis_EU!$AQ$2:$AQ$109,[3]CO2_sec_dis_EU!$AO$2:$AO$109,$B4,[3]CO2_sec_dis_EU!$AM$2:$AM$109,$A4)*$M$3)</f>
        <v>#VALUE!</v>
      </c>
      <c r="K4" s="140" t="e">
        <f>SUMIFS(AEEI_ele_2!K$3:K$136,AEEI_ele_2!$B$3:$B$136,AEEI_ele_3!$B4,AEEI_ele_2!$A$3:$A$136,AEEI_ele_3!$A4)*(1-SUMIFS([3]CO2_sec_dis_EU!$AQ$2:$AQ$109,[3]CO2_sec_dis_EU!$AO$2:$AO$109,$B4,[3]CO2_sec_dis_EU!$AM$2:$AM$109,$A4)*$M$3)</f>
        <v>#VALUE!</v>
      </c>
      <c r="M4" s="134"/>
      <c r="O4">
        <v>0.94634147590064333</v>
      </c>
      <c r="P4">
        <v>0.94499999999999995</v>
      </c>
      <c r="Q4">
        <v>0.94</v>
      </c>
      <c r="R4">
        <v>0.93</v>
      </c>
      <c r="S4">
        <v>0.92</v>
      </c>
      <c r="T4">
        <v>0.88</v>
      </c>
      <c r="U4">
        <v>0.86</v>
      </c>
    </row>
    <row r="5" spans="1:21" x14ac:dyDescent="0.25">
      <c r="A5" s="141" t="s">
        <v>183</v>
      </c>
      <c r="B5" s="135" t="s">
        <v>210</v>
      </c>
      <c r="C5" s="135">
        <v>1</v>
      </c>
      <c r="D5" s="135">
        <v>0.9</v>
      </c>
      <c r="E5" s="135" t="e">
        <f>SUMIFS(AEEI_ele_2!E$3:E$136,AEEI_ele_2!$B$3:$B$136,AEEI_ele_3!$B5,AEEI_ele_2!$A$3:$A$136,AEEI_ele_3!$A5)*(1-SUMIFS([3]CO2_sec_dis_EU!$AQ$2:$AQ$109,[3]CO2_sec_dis_EU!$AO$2:$AO$109,$B5,[3]CO2_sec_dis_EU!$AM$2:$AM$109,$A5)*$M$3)</f>
        <v>#VALUE!</v>
      </c>
      <c r="F5" s="135" t="e">
        <f>SUMIFS(AEEI_ele_2!F$3:F$136,AEEI_ele_2!$B$3:$B$136,AEEI_ele_3!$B5,AEEI_ele_2!$A$3:$A$136,AEEI_ele_3!$A5)*(1-SUMIFS([3]CO2_sec_dis_EU!$AQ$2:$AQ$109,[3]CO2_sec_dis_EU!$AO$2:$AO$109,$B5,[3]CO2_sec_dis_EU!$AM$2:$AM$109,$A5)*$M$3)</f>
        <v>#VALUE!</v>
      </c>
      <c r="G5" s="135" t="e">
        <f>SUMIFS(AEEI_ele_2!G$3:G$136,AEEI_ele_2!$B$3:$B$136,AEEI_ele_3!$B5,AEEI_ele_2!$A$3:$A$136,AEEI_ele_3!$A5)*(1-SUMIFS([3]CO2_sec_dis_EU!$AQ$2:$AQ$109,[3]CO2_sec_dis_EU!$AO$2:$AO$109,$B5,[3]CO2_sec_dis_EU!$AM$2:$AM$109,$A5)*$M$3)</f>
        <v>#VALUE!</v>
      </c>
      <c r="H5" s="135" t="e">
        <f>SUMIFS(AEEI_ele_2!H$3:H$136,AEEI_ele_2!$B$3:$B$136,AEEI_ele_3!$B5,AEEI_ele_2!$A$3:$A$136,AEEI_ele_3!$A5)*(1-SUMIFS([3]CO2_sec_dis_EU!$AQ$2:$AQ$109,[3]CO2_sec_dis_EU!$AO$2:$AO$109,$B5,[3]CO2_sec_dis_EU!$AM$2:$AM$109,$A5)*$M$3)</f>
        <v>#VALUE!</v>
      </c>
      <c r="I5" s="135" t="e">
        <f>SUMIFS(AEEI_ele_2!I$3:I$136,AEEI_ele_2!$B$3:$B$136,AEEI_ele_3!$B5,AEEI_ele_2!$A$3:$A$136,AEEI_ele_3!$A5)*(1-SUMIFS([3]CO2_sec_dis_EU!$AQ$2:$AQ$109,[3]CO2_sec_dis_EU!$AO$2:$AO$109,$B5,[3]CO2_sec_dis_EU!$AM$2:$AM$109,$A5)*$M$3)</f>
        <v>#VALUE!</v>
      </c>
      <c r="J5" s="135" t="e">
        <f>SUMIFS(AEEI_ele_2!J$3:J$136,AEEI_ele_2!$B$3:$B$136,AEEI_ele_3!$B5,AEEI_ele_2!$A$3:$A$136,AEEI_ele_3!$A5)*(1-SUMIFS([3]CO2_sec_dis_EU!$AQ$2:$AQ$109,[3]CO2_sec_dis_EU!$AO$2:$AO$109,$B5,[3]CO2_sec_dis_EU!$AM$2:$AM$109,$A5)*$M$3)</f>
        <v>#VALUE!</v>
      </c>
      <c r="K5" s="142" t="e">
        <f>SUMIFS(AEEI_ele_2!K$3:K$136,AEEI_ele_2!$B$3:$B$136,AEEI_ele_3!$B5,AEEI_ele_2!$A$3:$A$136,AEEI_ele_3!$A5)*(1-SUMIFS([3]CO2_sec_dis_EU!$AQ$2:$AQ$109,[3]CO2_sec_dis_EU!$AO$2:$AO$109,$B5,[3]CO2_sec_dis_EU!$AM$2:$AM$109,$A5)*$M$3)</f>
        <v>#VALUE!</v>
      </c>
      <c r="O5">
        <v>0.94634147590064333</v>
      </c>
      <c r="P5">
        <v>0.94499999999999995</v>
      </c>
      <c r="Q5">
        <v>0.94</v>
      </c>
      <c r="R5">
        <v>0.93</v>
      </c>
      <c r="S5">
        <v>0.92</v>
      </c>
      <c r="T5">
        <v>0.88</v>
      </c>
      <c r="U5">
        <v>0.86</v>
      </c>
    </row>
    <row r="6" spans="1:21" x14ac:dyDescent="0.25">
      <c r="A6" s="139" t="s">
        <v>183</v>
      </c>
      <c r="B6" s="134" t="s">
        <v>204</v>
      </c>
      <c r="C6" s="134">
        <v>1</v>
      </c>
      <c r="D6" s="134">
        <v>0.9</v>
      </c>
      <c r="E6" s="134" t="e">
        <f>SUMIFS(AEEI_ele_2!E$3:E$136,AEEI_ele_2!$B$3:$B$136,AEEI_ele_3!$B6,AEEI_ele_2!$A$3:$A$136,AEEI_ele_3!$A6)*(1-SUMIFS([3]CO2_sec_dis_EU!$AQ$2:$AQ$109,[3]CO2_sec_dis_EU!$AO$2:$AO$109,$B6,[3]CO2_sec_dis_EU!$AM$2:$AM$109,$A6)*$M$3)</f>
        <v>#VALUE!</v>
      </c>
      <c r="F6" s="134" t="e">
        <f>SUMIFS(AEEI_ele_2!F$3:F$136,AEEI_ele_2!$B$3:$B$136,AEEI_ele_3!$B6,AEEI_ele_2!$A$3:$A$136,AEEI_ele_3!$A6)*(1-SUMIFS([3]CO2_sec_dis_EU!$AQ$2:$AQ$109,[3]CO2_sec_dis_EU!$AO$2:$AO$109,$B6,[3]CO2_sec_dis_EU!$AM$2:$AM$109,$A6)*$M$3)</f>
        <v>#VALUE!</v>
      </c>
      <c r="G6" s="134" t="e">
        <f>SUMIFS(AEEI_ele_2!G$3:G$136,AEEI_ele_2!$B$3:$B$136,AEEI_ele_3!$B6,AEEI_ele_2!$A$3:$A$136,AEEI_ele_3!$A6)*(1-SUMIFS([3]CO2_sec_dis_EU!$AQ$2:$AQ$109,[3]CO2_sec_dis_EU!$AO$2:$AO$109,$B6,[3]CO2_sec_dis_EU!$AM$2:$AM$109,$A6)*$M$3)</f>
        <v>#VALUE!</v>
      </c>
      <c r="H6" s="134" t="e">
        <f>SUMIFS(AEEI_ele_2!H$3:H$136,AEEI_ele_2!$B$3:$B$136,AEEI_ele_3!$B6,AEEI_ele_2!$A$3:$A$136,AEEI_ele_3!$A6)*(1-SUMIFS([3]CO2_sec_dis_EU!$AQ$2:$AQ$109,[3]CO2_sec_dis_EU!$AO$2:$AO$109,$B6,[3]CO2_sec_dis_EU!$AM$2:$AM$109,$A6)*$M$3)</f>
        <v>#VALUE!</v>
      </c>
      <c r="I6" s="134" t="e">
        <f>SUMIFS(AEEI_ele_2!I$3:I$136,AEEI_ele_2!$B$3:$B$136,AEEI_ele_3!$B6,AEEI_ele_2!$A$3:$A$136,AEEI_ele_3!$A6)*(1-SUMIFS([3]CO2_sec_dis_EU!$AQ$2:$AQ$109,[3]CO2_sec_dis_EU!$AO$2:$AO$109,$B6,[3]CO2_sec_dis_EU!$AM$2:$AM$109,$A6)*$M$3)</f>
        <v>#VALUE!</v>
      </c>
      <c r="J6" s="134" t="e">
        <f>SUMIFS(AEEI_ele_2!J$3:J$136,AEEI_ele_2!$B$3:$B$136,AEEI_ele_3!$B6,AEEI_ele_2!$A$3:$A$136,AEEI_ele_3!$A6)*(1-SUMIFS([3]CO2_sec_dis_EU!$AQ$2:$AQ$109,[3]CO2_sec_dis_EU!$AO$2:$AO$109,$B6,[3]CO2_sec_dis_EU!$AM$2:$AM$109,$A6)*$M$3)</f>
        <v>#VALUE!</v>
      </c>
      <c r="K6" s="140" t="e">
        <f>SUMIFS(AEEI_ele_2!K$3:K$136,AEEI_ele_2!$B$3:$B$136,AEEI_ele_3!$B6,AEEI_ele_2!$A$3:$A$136,AEEI_ele_3!$A6)*(1-SUMIFS([3]CO2_sec_dis_EU!$AQ$2:$AQ$109,[3]CO2_sec_dis_EU!$AO$2:$AO$109,$B6,[3]CO2_sec_dis_EU!$AM$2:$AM$109,$A6)*$M$3)</f>
        <v>#VALUE!</v>
      </c>
      <c r="O6">
        <v>0.94634147590064333</v>
      </c>
      <c r="P6">
        <v>0.94499999999999995</v>
      </c>
      <c r="Q6">
        <v>0.94</v>
      </c>
      <c r="R6">
        <v>0.93</v>
      </c>
      <c r="S6">
        <v>0.92</v>
      </c>
      <c r="T6">
        <v>0.88</v>
      </c>
      <c r="U6">
        <v>0.86</v>
      </c>
    </row>
    <row r="7" spans="1:21" x14ac:dyDescent="0.25">
      <c r="A7" s="141" t="s">
        <v>183</v>
      </c>
      <c r="B7" s="135" t="s">
        <v>205</v>
      </c>
      <c r="C7" s="135">
        <v>1</v>
      </c>
      <c r="D7" s="135">
        <v>0.9</v>
      </c>
      <c r="E7" s="135" t="e">
        <f>SUMIFS(AEEI_ele_2!E$3:E$136,AEEI_ele_2!$B$3:$B$136,AEEI_ele_3!$B7,AEEI_ele_2!$A$3:$A$136,AEEI_ele_3!$A7)*(1-SUMIFS([3]CO2_sec_dis_EU!$AQ$2:$AQ$109,[3]CO2_sec_dis_EU!$AO$2:$AO$109,$B7,[3]CO2_sec_dis_EU!$AM$2:$AM$109,$A7)*$M$3)</f>
        <v>#VALUE!</v>
      </c>
      <c r="F7" s="135" t="e">
        <f>SUMIFS(AEEI_ele_2!F$3:F$136,AEEI_ele_2!$B$3:$B$136,AEEI_ele_3!$B7,AEEI_ele_2!$A$3:$A$136,AEEI_ele_3!$A7)*(1-SUMIFS([3]CO2_sec_dis_EU!$AQ$2:$AQ$109,[3]CO2_sec_dis_EU!$AO$2:$AO$109,$B7,[3]CO2_sec_dis_EU!$AM$2:$AM$109,$A7)*$M$3)</f>
        <v>#VALUE!</v>
      </c>
      <c r="G7" s="135" t="e">
        <f>SUMIFS(AEEI_ele_2!G$3:G$136,AEEI_ele_2!$B$3:$B$136,AEEI_ele_3!$B7,AEEI_ele_2!$A$3:$A$136,AEEI_ele_3!$A7)*(1-SUMIFS([3]CO2_sec_dis_EU!$AQ$2:$AQ$109,[3]CO2_sec_dis_EU!$AO$2:$AO$109,$B7,[3]CO2_sec_dis_EU!$AM$2:$AM$109,$A7)*$M$3)</f>
        <v>#VALUE!</v>
      </c>
      <c r="H7" s="135" t="e">
        <f>SUMIFS(AEEI_ele_2!H$3:H$136,AEEI_ele_2!$B$3:$B$136,AEEI_ele_3!$B7,AEEI_ele_2!$A$3:$A$136,AEEI_ele_3!$A7)*(1-SUMIFS([3]CO2_sec_dis_EU!$AQ$2:$AQ$109,[3]CO2_sec_dis_EU!$AO$2:$AO$109,$B7,[3]CO2_sec_dis_EU!$AM$2:$AM$109,$A7)*$M$3)</f>
        <v>#VALUE!</v>
      </c>
      <c r="I7" s="135" t="e">
        <f>SUMIFS(AEEI_ele_2!I$3:I$136,AEEI_ele_2!$B$3:$B$136,AEEI_ele_3!$B7,AEEI_ele_2!$A$3:$A$136,AEEI_ele_3!$A7)*(1-SUMIFS([3]CO2_sec_dis_EU!$AQ$2:$AQ$109,[3]CO2_sec_dis_EU!$AO$2:$AO$109,$B7,[3]CO2_sec_dis_EU!$AM$2:$AM$109,$A7)*$M$3)</f>
        <v>#VALUE!</v>
      </c>
      <c r="J7" s="135" t="e">
        <f>SUMIFS(AEEI_ele_2!J$3:J$136,AEEI_ele_2!$B$3:$B$136,AEEI_ele_3!$B7,AEEI_ele_2!$A$3:$A$136,AEEI_ele_3!$A7)*(1-SUMIFS([3]CO2_sec_dis_EU!$AQ$2:$AQ$109,[3]CO2_sec_dis_EU!$AO$2:$AO$109,$B7,[3]CO2_sec_dis_EU!$AM$2:$AM$109,$A7)*$M$3)</f>
        <v>#VALUE!</v>
      </c>
      <c r="K7" s="142" t="e">
        <f>SUMIFS(AEEI_ele_2!K$3:K$136,AEEI_ele_2!$B$3:$B$136,AEEI_ele_3!$B7,AEEI_ele_2!$A$3:$A$136,AEEI_ele_3!$A7)*(1-SUMIFS([3]CO2_sec_dis_EU!$AQ$2:$AQ$109,[3]CO2_sec_dis_EU!$AO$2:$AO$109,$B7,[3]CO2_sec_dis_EU!$AM$2:$AM$109,$A7)*$M$3)</f>
        <v>#VALUE!</v>
      </c>
      <c r="O7">
        <v>0.94634147590064333</v>
      </c>
      <c r="P7">
        <v>0.94499999999999995</v>
      </c>
      <c r="Q7">
        <v>0.94</v>
      </c>
      <c r="R7">
        <v>0.93</v>
      </c>
      <c r="S7">
        <v>0.92</v>
      </c>
      <c r="T7">
        <v>0.88</v>
      </c>
      <c r="U7">
        <v>0.86</v>
      </c>
    </row>
    <row r="8" spans="1:21" x14ac:dyDescent="0.25">
      <c r="A8" s="139" t="s">
        <v>183</v>
      </c>
      <c r="B8" s="134" t="s">
        <v>206</v>
      </c>
      <c r="C8" s="134">
        <v>1</v>
      </c>
      <c r="D8" s="134">
        <v>0.9</v>
      </c>
      <c r="E8" s="134" t="e">
        <f>SUMIFS(AEEI_ele_2!E$3:E$136,AEEI_ele_2!$B$3:$B$136,AEEI_ele_3!$B8,AEEI_ele_2!$A$3:$A$136,AEEI_ele_3!$A8)*(1-SUMIFS([3]CO2_sec_dis_EU!$AQ$2:$AQ$109,[3]CO2_sec_dis_EU!$AO$2:$AO$109,$B8,[3]CO2_sec_dis_EU!$AM$2:$AM$109,$A8)*$M$3)</f>
        <v>#VALUE!</v>
      </c>
      <c r="F8" s="134" t="e">
        <f>SUMIFS(AEEI_ele_2!F$3:F$136,AEEI_ele_2!$B$3:$B$136,AEEI_ele_3!$B8,AEEI_ele_2!$A$3:$A$136,AEEI_ele_3!$A8)*(1-SUMIFS([3]CO2_sec_dis_EU!$AQ$2:$AQ$109,[3]CO2_sec_dis_EU!$AO$2:$AO$109,$B8,[3]CO2_sec_dis_EU!$AM$2:$AM$109,$A8)*$M$3)</f>
        <v>#VALUE!</v>
      </c>
      <c r="G8" s="134" t="e">
        <f>SUMIFS(AEEI_ele_2!G$3:G$136,AEEI_ele_2!$B$3:$B$136,AEEI_ele_3!$B8,AEEI_ele_2!$A$3:$A$136,AEEI_ele_3!$A8)*(1-SUMIFS([3]CO2_sec_dis_EU!$AQ$2:$AQ$109,[3]CO2_sec_dis_EU!$AO$2:$AO$109,$B8,[3]CO2_sec_dis_EU!$AM$2:$AM$109,$A8)*$M$3)</f>
        <v>#VALUE!</v>
      </c>
      <c r="H8" s="134" t="e">
        <f>SUMIFS(AEEI_ele_2!H$3:H$136,AEEI_ele_2!$B$3:$B$136,AEEI_ele_3!$B8,AEEI_ele_2!$A$3:$A$136,AEEI_ele_3!$A8)*(1-SUMIFS([3]CO2_sec_dis_EU!$AQ$2:$AQ$109,[3]CO2_sec_dis_EU!$AO$2:$AO$109,$B8,[3]CO2_sec_dis_EU!$AM$2:$AM$109,$A8)*$M$3)</f>
        <v>#VALUE!</v>
      </c>
      <c r="I8" s="134" t="e">
        <f>SUMIFS(AEEI_ele_2!I$3:I$136,AEEI_ele_2!$B$3:$B$136,AEEI_ele_3!$B8,AEEI_ele_2!$A$3:$A$136,AEEI_ele_3!$A8)*(1-SUMIFS([3]CO2_sec_dis_EU!$AQ$2:$AQ$109,[3]CO2_sec_dis_EU!$AO$2:$AO$109,$B8,[3]CO2_sec_dis_EU!$AM$2:$AM$109,$A8)*$M$3)</f>
        <v>#VALUE!</v>
      </c>
      <c r="J8" s="134" t="e">
        <f>SUMIFS(AEEI_ele_2!J$3:J$136,AEEI_ele_2!$B$3:$B$136,AEEI_ele_3!$B8,AEEI_ele_2!$A$3:$A$136,AEEI_ele_3!$A8)*(1-SUMIFS([3]CO2_sec_dis_EU!$AQ$2:$AQ$109,[3]CO2_sec_dis_EU!$AO$2:$AO$109,$B8,[3]CO2_sec_dis_EU!$AM$2:$AM$109,$A8)*$M$3)</f>
        <v>#VALUE!</v>
      </c>
      <c r="K8" s="140" t="e">
        <f>SUMIFS(AEEI_ele_2!K$3:K$136,AEEI_ele_2!$B$3:$B$136,AEEI_ele_3!$B8,AEEI_ele_2!$A$3:$A$136,AEEI_ele_3!$A8)*(1-SUMIFS([3]CO2_sec_dis_EU!$AQ$2:$AQ$109,[3]CO2_sec_dis_EU!$AO$2:$AO$109,$B8,[3]CO2_sec_dis_EU!$AM$2:$AM$109,$A8)*$M$3)</f>
        <v>#VALUE!</v>
      </c>
      <c r="O8">
        <v>0.94634147590064333</v>
      </c>
      <c r="P8">
        <v>0.94499999999999995</v>
      </c>
      <c r="Q8">
        <v>0.94</v>
      </c>
      <c r="R8">
        <v>0.93</v>
      </c>
      <c r="S8">
        <v>0.92</v>
      </c>
      <c r="T8">
        <v>0.88</v>
      </c>
      <c r="U8">
        <v>0.86</v>
      </c>
    </row>
    <row r="9" spans="1:21" x14ac:dyDescent="0.25">
      <c r="A9" s="141" t="s">
        <v>183</v>
      </c>
      <c r="B9" s="135" t="s">
        <v>207</v>
      </c>
      <c r="C9" s="135">
        <v>1</v>
      </c>
      <c r="D9" s="135">
        <v>0.9</v>
      </c>
      <c r="E9" s="135">
        <v>0.94634147590064333</v>
      </c>
      <c r="F9" s="135">
        <v>0.94499999999999995</v>
      </c>
      <c r="G9" s="135">
        <v>0.94</v>
      </c>
      <c r="H9" s="135">
        <v>0.93</v>
      </c>
      <c r="I9" s="135">
        <v>0.92</v>
      </c>
      <c r="J9" s="135">
        <v>0.88</v>
      </c>
      <c r="K9" s="142">
        <v>0.86</v>
      </c>
      <c r="O9">
        <v>0.94634147590064333</v>
      </c>
      <c r="P9">
        <v>0.94499999999999995</v>
      </c>
      <c r="Q9">
        <v>0.94</v>
      </c>
      <c r="R9">
        <v>0.93</v>
      </c>
      <c r="S9">
        <v>0.92</v>
      </c>
      <c r="T9">
        <v>0.88</v>
      </c>
      <c r="U9">
        <v>0.86</v>
      </c>
    </row>
    <row r="10" spans="1:21" x14ac:dyDescent="0.25">
      <c r="A10" s="139" t="s">
        <v>183</v>
      </c>
      <c r="B10" s="134" t="s">
        <v>208</v>
      </c>
      <c r="C10" s="134">
        <v>1</v>
      </c>
      <c r="D10" s="134">
        <v>0.9</v>
      </c>
      <c r="E10" s="134">
        <v>0.94634147590064333</v>
      </c>
      <c r="F10" s="134">
        <v>0.94499999999999995</v>
      </c>
      <c r="G10" s="134">
        <v>0.94</v>
      </c>
      <c r="H10" s="134">
        <v>0.93</v>
      </c>
      <c r="I10" s="134">
        <v>0.92</v>
      </c>
      <c r="J10" s="134">
        <v>0.88</v>
      </c>
      <c r="K10" s="140">
        <v>0.86</v>
      </c>
      <c r="O10">
        <v>0.94634147590064333</v>
      </c>
      <c r="P10">
        <v>0.94499999999999995</v>
      </c>
      <c r="Q10">
        <v>0.94</v>
      </c>
      <c r="R10">
        <v>0.93</v>
      </c>
      <c r="S10">
        <v>0.92</v>
      </c>
      <c r="T10">
        <v>0.88</v>
      </c>
      <c r="U10">
        <v>0.86</v>
      </c>
    </row>
    <row r="11" spans="1:21" x14ac:dyDescent="0.25">
      <c r="A11" s="141" t="s">
        <v>183</v>
      </c>
      <c r="B11" s="135" t="s">
        <v>209</v>
      </c>
      <c r="C11" s="135">
        <v>1</v>
      </c>
      <c r="D11" s="135">
        <v>0.9</v>
      </c>
      <c r="E11" s="135">
        <v>0.94634147590064333</v>
      </c>
      <c r="F11" s="135">
        <v>0.94499999999999995</v>
      </c>
      <c r="G11" s="135">
        <v>0.94</v>
      </c>
      <c r="H11" s="135">
        <v>0.93</v>
      </c>
      <c r="I11" s="135">
        <v>0.92</v>
      </c>
      <c r="J11" s="135">
        <v>0.88</v>
      </c>
      <c r="K11" s="142">
        <v>0.86</v>
      </c>
      <c r="O11">
        <v>0.94634147590064333</v>
      </c>
      <c r="P11">
        <v>0.94499999999999995</v>
      </c>
      <c r="Q11">
        <v>0.94</v>
      </c>
      <c r="R11">
        <v>0.93</v>
      </c>
      <c r="S11">
        <v>0.92</v>
      </c>
      <c r="T11">
        <v>0.88</v>
      </c>
      <c r="U11">
        <v>0.86</v>
      </c>
    </row>
    <row r="12" spans="1:21" x14ac:dyDescent="0.25">
      <c r="A12" s="139" t="s">
        <v>183</v>
      </c>
      <c r="B12" s="134" t="s">
        <v>199</v>
      </c>
      <c r="C12" s="134">
        <v>1</v>
      </c>
      <c r="D12" s="134">
        <v>0.9</v>
      </c>
      <c r="E12" s="134">
        <v>0.94634147590064299</v>
      </c>
      <c r="F12" s="134">
        <v>0.94499999999999995</v>
      </c>
      <c r="G12" s="134">
        <v>0.94</v>
      </c>
      <c r="H12" s="134">
        <v>0.93</v>
      </c>
      <c r="I12" s="134">
        <v>0.92</v>
      </c>
      <c r="J12" s="134">
        <v>0.88</v>
      </c>
      <c r="K12" s="140">
        <v>0.86</v>
      </c>
      <c r="O12">
        <v>0.94634147590064299</v>
      </c>
      <c r="P12">
        <v>0.94499999999999995</v>
      </c>
      <c r="Q12">
        <v>0.94</v>
      </c>
      <c r="R12">
        <v>0.93</v>
      </c>
      <c r="S12">
        <v>0.92</v>
      </c>
      <c r="T12">
        <v>0.88</v>
      </c>
      <c r="U12">
        <v>0.86</v>
      </c>
    </row>
    <row r="13" spans="1:21" x14ac:dyDescent="0.25">
      <c r="A13" s="141" t="s">
        <v>183</v>
      </c>
      <c r="B13" s="135" t="s">
        <v>200</v>
      </c>
      <c r="C13" s="135">
        <v>1</v>
      </c>
      <c r="D13" s="135">
        <v>1.016162666443732</v>
      </c>
      <c r="E13" s="135" t="e">
        <f>SUMIFS(AEEI_ele_2!E$3:E$136,AEEI_ele_2!$B$3:$B$136,AEEI_ele_3!$B13,AEEI_ele_2!$A$3:$A$136,AEEI_ele_3!$A13)*(1-SUMIFS([3]CO2_sec_dis_EU!$AQ$2:$AQ$109,[3]CO2_sec_dis_EU!$AO$2:$AO$109,$B13,[3]CO2_sec_dis_EU!$AM$2:$AM$109,$A13)*$M$3)</f>
        <v>#VALUE!</v>
      </c>
      <c r="F13" s="135" t="e">
        <f>SUMIFS(AEEI_ele_2!F$3:F$136,AEEI_ele_2!$B$3:$B$136,AEEI_ele_3!$B13,AEEI_ele_2!$A$3:$A$136,AEEI_ele_3!$A13)*(1-SUMIFS([3]CO2_sec_dis_EU!$AQ$2:$AQ$109,[3]CO2_sec_dis_EU!$AO$2:$AO$109,$B13,[3]CO2_sec_dis_EU!$AM$2:$AM$109,$A13)*$M$3)</f>
        <v>#VALUE!</v>
      </c>
      <c r="G13" s="135" t="e">
        <f>SUMIFS(AEEI_ele_2!G$3:G$136,AEEI_ele_2!$B$3:$B$136,AEEI_ele_3!$B13,AEEI_ele_2!$A$3:$A$136,AEEI_ele_3!$A13)*(1-SUMIFS([3]CO2_sec_dis_EU!$AQ$2:$AQ$109,[3]CO2_sec_dis_EU!$AO$2:$AO$109,$B13,[3]CO2_sec_dis_EU!$AM$2:$AM$109,$A13)*$M$3)</f>
        <v>#VALUE!</v>
      </c>
      <c r="H13" s="135" t="e">
        <f>SUMIFS(AEEI_ele_2!H$3:H$136,AEEI_ele_2!$B$3:$B$136,AEEI_ele_3!$B13,AEEI_ele_2!$A$3:$A$136,AEEI_ele_3!$A13)*(1-SUMIFS([3]CO2_sec_dis_EU!$AQ$2:$AQ$109,[3]CO2_sec_dis_EU!$AO$2:$AO$109,$B13,[3]CO2_sec_dis_EU!$AM$2:$AM$109,$A13)*$M$3)</f>
        <v>#VALUE!</v>
      </c>
      <c r="I13" s="135" t="e">
        <f>SUMIFS(AEEI_ele_2!I$3:I$136,AEEI_ele_2!$B$3:$B$136,AEEI_ele_3!$B13,AEEI_ele_2!$A$3:$A$136,AEEI_ele_3!$A13)*(1-SUMIFS([3]CO2_sec_dis_EU!$AQ$2:$AQ$109,[3]CO2_sec_dis_EU!$AO$2:$AO$109,$B13,[3]CO2_sec_dis_EU!$AM$2:$AM$109,$A13)*$M$3)</f>
        <v>#VALUE!</v>
      </c>
      <c r="J13" s="135" t="e">
        <f>SUMIFS(AEEI_ele_2!J$3:J$136,AEEI_ele_2!$B$3:$B$136,AEEI_ele_3!$B13,AEEI_ele_2!$A$3:$A$136,AEEI_ele_3!$A13)*(1-SUMIFS([3]CO2_sec_dis_EU!$AQ$2:$AQ$109,[3]CO2_sec_dis_EU!$AO$2:$AO$109,$B13,[3]CO2_sec_dis_EU!$AM$2:$AM$109,$A13)*$M$3)</f>
        <v>#VALUE!</v>
      </c>
      <c r="K13" s="142" t="e">
        <f>SUMIFS(AEEI_ele_2!K$3:K$136,AEEI_ele_2!$B$3:$B$136,AEEI_ele_3!$B13,AEEI_ele_2!$A$3:$A$136,AEEI_ele_3!$A13)*(1-SUMIFS([3]CO2_sec_dis_EU!$AQ$2:$AQ$109,[3]CO2_sec_dis_EU!$AO$2:$AO$109,$B13,[3]CO2_sec_dis_EU!$AM$2:$AM$109,$A13)*$M$3)</f>
        <v>#VALUE!</v>
      </c>
      <c r="O13">
        <v>0.93840186717172369</v>
      </c>
      <c r="P13">
        <v>0.80984615384615388</v>
      </c>
      <c r="Q13">
        <v>0.77529487179487178</v>
      </c>
      <c r="R13">
        <v>0.75076923076923086</v>
      </c>
      <c r="S13">
        <v>0.74051282051282064</v>
      </c>
      <c r="T13">
        <v>0.73318027847745904</v>
      </c>
      <c r="U13">
        <v>0.72450000000000003</v>
      </c>
    </row>
    <row r="14" spans="1:21" x14ac:dyDescent="0.25">
      <c r="A14" s="139" t="s">
        <v>183</v>
      </c>
      <c r="B14" s="134" t="s">
        <v>202</v>
      </c>
      <c r="C14" s="134">
        <v>1</v>
      </c>
      <c r="D14" s="134">
        <v>0.97807948872674322</v>
      </c>
      <c r="E14" s="134" t="e">
        <f>SUMIFS(AEEI_ele_2!E$3:E$136,AEEI_ele_2!$B$3:$B$136,AEEI_ele_3!$B14,AEEI_ele_2!$A$3:$A$136,AEEI_ele_3!$A14)*(1-SUMIFS([3]CO2_sec_dis_EU!$AQ$2:$AQ$109,[3]CO2_sec_dis_EU!$AO$2:$AO$109,$B14,[3]CO2_sec_dis_EU!$AM$2:$AM$109,$A14)*$M$3)</f>
        <v>#VALUE!</v>
      </c>
      <c r="F14" s="134" t="e">
        <f>SUMIFS(AEEI_ele_2!F$3:F$136,AEEI_ele_2!$B$3:$B$136,AEEI_ele_3!$B14,AEEI_ele_2!$A$3:$A$136,AEEI_ele_3!$A14)*(1-SUMIFS([3]CO2_sec_dis_EU!$AQ$2:$AQ$109,[3]CO2_sec_dis_EU!$AO$2:$AO$109,$B14,[3]CO2_sec_dis_EU!$AM$2:$AM$109,$A14)*$M$3)</f>
        <v>#VALUE!</v>
      </c>
      <c r="G14" s="134" t="e">
        <f>SUMIFS(AEEI_ele_2!G$3:G$136,AEEI_ele_2!$B$3:$B$136,AEEI_ele_3!$B14,AEEI_ele_2!$A$3:$A$136,AEEI_ele_3!$A14)*(1-SUMIFS([3]CO2_sec_dis_EU!$AQ$2:$AQ$109,[3]CO2_sec_dis_EU!$AO$2:$AO$109,$B14,[3]CO2_sec_dis_EU!$AM$2:$AM$109,$A14)*$M$3)</f>
        <v>#VALUE!</v>
      </c>
      <c r="H14" s="134" t="e">
        <f>SUMIFS(AEEI_ele_2!H$3:H$136,AEEI_ele_2!$B$3:$B$136,AEEI_ele_3!$B14,AEEI_ele_2!$A$3:$A$136,AEEI_ele_3!$A14)*(1-SUMIFS([3]CO2_sec_dis_EU!$AQ$2:$AQ$109,[3]CO2_sec_dis_EU!$AO$2:$AO$109,$B14,[3]CO2_sec_dis_EU!$AM$2:$AM$109,$A14)*$M$3)</f>
        <v>#VALUE!</v>
      </c>
      <c r="I14" s="134" t="e">
        <f>SUMIFS(AEEI_ele_2!I$3:I$136,AEEI_ele_2!$B$3:$B$136,AEEI_ele_3!$B14,AEEI_ele_2!$A$3:$A$136,AEEI_ele_3!$A14)*(1-SUMIFS([3]CO2_sec_dis_EU!$AQ$2:$AQ$109,[3]CO2_sec_dis_EU!$AO$2:$AO$109,$B14,[3]CO2_sec_dis_EU!$AM$2:$AM$109,$A14)*$M$3)</f>
        <v>#VALUE!</v>
      </c>
      <c r="J14" s="134" t="e">
        <f>SUMIFS(AEEI_ele_2!J$3:J$136,AEEI_ele_2!$B$3:$B$136,AEEI_ele_3!$B14,AEEI_ele_2!$A$3:$A$136,AEEI_ele_3!$A14)*(1-SUMIFS([3]CO2_sec_dis_EU!$AQ$2:$AQ$109,[3]CO2_sec_dis_EU!$AO$2:$AO$109,$B14,[3]CO2_sec_dis_EU!$AM$2:$AM$109,$A14)*$M$3)</f>
        <v>#VALUE!</v>
      </c>
      <c r="K14" s="140" t="e">
        <f>SUMIFS(AEEI_ele_2!K$3:K$136,AEEI_ele_2!$B$3:$B$136,AEEI_ele_3!$B14,AEEI_ele_2!$A$3:$A$136,AEEI_ele_3!$A14)*(1-SUMIFS([3]CO2_sec_dis_EU!$AQ$2:$AQ$109,[3]CO2_sec_dis_EU!$AO$2:$AO$109,$B14,[3]CO2_sec_dis_EU!$AM$2:$AM$109,$A14)*$M$3)</f>
        <v>#VALUE!</v>
      </c>
      <c r="O14">
        <v>0.95880778827050894</v>
      </c>
      <c r="P14">
        <v>0.93374181123863187</v>
      </c>
      <c r="Q14">
        <v>0.90269590684697998</v>
      </c>
      <c r="R14">
        <v>0.86548442431142247</v>
      </c>
      <c r="S14">
        <v>0.82192171284782767</v>
      </c>
      <c r="T14">
        <v>0.7718221216720641</v>
      </c>
      <c r="U14">
        <v>0.71500000000000008</v>
      </c>
    </row>
    <row r="15" spans="1:21" ht="15.75" thickBot="1" x14ac:dyDescent="0.3">
      <c r="A15" s="143" t="s">
        <v>183</v>
      </c>
      <c r="B15" s="144" t="s">
        <v>201</v>
      </c>
      <c r="C15" s="144">
        <v>1</v>
      </c>
      <c r="D15" s="144">
        <v>1.0259497326632141</v>
      </c>
      <c r="E15" s="144" t="e">
        <f>SUMIFS(AEEI_ele_2!E$3:E$136,AEEI_ele_2!$B$3:$B$136,AEEI_ele_3!$B15,AEEI_ele_2!$A$3:$A$136,AEEI_ele_3!$A15)*(1-SUMIFS([3]CO2_sec_dis_EU!$AQ$2:$AQ$109,[3]CO2_sec_dis_EU!$AO$2:$AO$109,$B15,[3]CO2_sec_dis_EU!$AM$2:$AM$109,$A15)*$M$3)</f>
        <v>#VALUE!</v>
      </c>
      <c r="F15" s="144" t="e">
        <f>SUMIFS(AEEI_ele_2!F$3:F$136,AEEI_ele_2!$B$3:$B$136,AEEI_ele_3!$B15,AEEI_ele_2!$A$3:$A$136,AEEI_ele_3!$A15)*(1-SUMIFS([3]CO2_sec_dis_EU!$AQ$2:$AQ$109,[3]CO2_sec_dis_EU!$AO$2:$AO$109,$B15,[3]CO2_sec_dis_EU!$AM$2:$AM$109,$A15)*$M$3)</f>
        <v>#VALUE!</v>
      </c>
      <c r="G15" s="144" t="e">
        <f>SUMIFS(AEEI_ele_2!G$3:G$136,AEEI_ele_2!$B$3:$B$136,AEEI_ele_3!$B15,AEEI_ele_2!$A$3:$A$136,AEEI_ele_3!$A15)*(1-SUMIFS([3]CO2_sec_dis_EU!$AQ$2:$AQ$109,[3]CO2_sec_dis_EU!$AO$2:$AO$109,$B15,[3]CO2_sec_dis_EU!$AM$2:$AM$109,$A15)*$M$3)</f>
        <v>#VALUE!</v>
      </c>
      <c r="H15" s="144" t="e">
        <f>SUMIFS(AEEI_ele_2!H$3:H$136,AEEI_ele_2!$B$3:$B$136,AEEI_ele_3!$B15,AEEI_ele_2!$A$3:$A$136,AEEI_ele_3!$A15)*(1-SUMIFS([3]CO2_sec_dis_EU!$AQ$2:$AQ$109,[3]CO2_sec_dis_EU!$AO$2:$AO$109,$B15,[3]CO2_sec_dis_EU!$AM$2:$AM$109,$A15)*$M$3)</f>
        <v>#VALUE!</v>
      </c>
      <c r="I15" s="144" t="e">
        <f>SUMIFS(AEEI_ele_2!I$3:I$136,AEEI_ele_2!$B$3:$B$136,AEEI_ele_3!$B15,AEEI_ele_2!$A$3:$A$136,AEEI_ele_3!$A15)*(1-SUMIFS([3]CO2_sec_dis_EU!$AQ$2:$AQ$109,[3]CO2_sec_dis_EU!$AO$2:$AO$109,$B15,[3]CO2_sec_dis_EU!$AM$2:$AM$109,$A15)*$M$3)</f>
        <v>#VALUE!</v>
      </c>
      <c r="J15" s="144" t="e">
        <f>SUMIFS(AEEI_ele_2!J$3:J$136,AEEI_ele_2!$B$3:$B$136,AEEI_ele_3!$B15,AEEI_ele_2!$A$3:$A$136,AEEI_ele_3!$A15)*(1-SUMIFS([3]CO2_sec_dis_EU!$AQ$2:$AQ$109,[3]CO2_sec_dis_EU!$AO$2:$AO$109,$B15,[3]CO2_sec_dis_EU!$AM$2:$AM$109,$A15)*$M$3)</f>
        <v>#VALUE!</v>
      </c>
      <c r="K15" s="145" t="e">
        <f>SUMIFS(AEEI_ele_2!K$3:K$136,AEEI_ele_2!$B$3:$B$136,AEEI_ele_3!$B15,AEEI_ele_2!$A$3:$A$136,AEEI_ele_3!$A15)*(1-SUMIFS([3]CO2_sec_dis_EU!$AQ$2:$AQ$109,[3]CO2_sec_dis_EU!$AO$2:$AO$109,$B15,[3]CO2_sec_dis_EU!$AM$2:$AM$109,$A15)*$M$3)</f>
        <v>#VALUE!</v>
      </c>
      <c r="O15">
        <v>1.0585420543409472</v>
      </c>
      <c r="P15">
        <v>1.0766536148564256</v>
      </c>
      <c r="Q15">
        <v>1.0802844142096495</v>
      </c>
      <c r="R15">
        <v>1.069434452400619</v>
      </c>
      <c r="S15">
        <v>1.0441037294293338</v>
      </c>
      <c r="T15">
        <v>1.0042922452957943</v>
      </c>
      <c r="U15">
        <v>0.95</v>
      </c>
    </row>
    <row r="16" spans="1:21" x14ac:dyDescent="0.25">
      <c r="A16" s="136" t="s">
        <v>189</v>
      </c>
      <c r="B16" s="137" t="s">
        <v>198</v>
      </c>
      <c r="C16" s="137">
        <v>1</v>
      </c>
      <c r="D16" s="137">
        <v>0.91</v>
      </c>
      <c r="E16" s="137">
        <v>0.85</v>
      </c>
      <c r="F16" s="137">
        <v>0.8</v>
      </c>
      <c r="G16" s="137">
        <v>0.7</v>
      </c>
      <c r="H16" s="137">
        <v>0.64</v>
      </c>
      <c r="I16" s="137">
        <v>0.63</v>
      </c>
      <c r="J16" s="137">
        <v>0.62</v>
      </c>
      <c r="K16" s="138">
        <v>0.6</v>
      </c>
    </row>
    <row r="17" spans="1:11" x14ac:dyDescent="0.25">
      <c r="A17" s="139" t="s">
        <v>189</v>
      </c>
      <c r="B17" s="134" t="s">
        <v>203</v>
      </c>
      <c r="C17" s="134">
        <v>1</v>
      </c>
      <c r="D17" s="134">
        <v>0.91</v>
      </c>
      <c r="E17" s="134">
        <v>0.85</v>
      </c>
      <c r="F17" s="134">
        <v>0.8</v>
      </c>
      <c r="G17" s="134">
        <v>0.7</v>
      </c>
      <c r="H17" s="134">
        <v>0.64</v>
      </c>
      <c r="I17" s="134">
        <v>0.63</v>
      </c>
      <c r="J17" s="134">
        <v>0.62</v>
      </c>
      <c r="K17" s="140">
        <v>0.6</v>
      </c>
    </row>
    <row r="18" spans="1:11" x14ac:dyDescent="0.25">
      <c r="A18" s="141" t="s">
        <v>189</v>
      </c>
      <c r="B18" s="135" t="s">
        <v>210</v>
      </c>
      <c r="C18" s="135">
        <v>1</v>
      </c>
      <c r="D18" s="135">
        <v>0.91</v>
      </c>
      <c r="E18" s="135">
        <v>0.85</v>
      </c>
      <c r="F18" s="135">
        <v>0.8</v>
      </c>
      <c r="G18" s="135">
        <v>0.7</v>
      </c>
      <c r="H18" s="135">
        <v>0.64</v>
      </c>
      <c r="I18" s="135">
        <v>0.63</v>
      </c>
      <c r="J18" s="135">
        <v>0.62</v>
      </c>
      <c r="K18" s="142">
        <v>0.6</v>
      </c>
    </row>
    <row r="19" spans="1:11" x14ac:dyDescent="0.25">
      <c r="A19" s="139" t="s">
        <v>189</v>
      </c>
      <c r="B19" s="134" t="s">
        <v>204</v>
      </c>
      <c r="C19" s="134">
        <v>1</v>
      </c>
      <c r="D19" s="134">
        <v>0.91</v>
      </c>
      <c r="E19" s="134">
        <v>0.85</v>
      </c>
      <c r="F19" s="134">
        <v>0.8</v>
      </c>
      <c r="G19" s="134">
        <v>0.7</v>
      </c>
      <c r="H19" s="134">
        <v>0.64</v>
      </c>
      <c r="I19" s="134">
        <v>0.63</v>
      </c>
      <c r="J19" s="134">
        <v>0.62</v>
      </c>
      <c r="K19" s="140">
        <v>0.6</v>
      </c>
    </row>
    <row r="20" spans="1:11" x14ac:dyDescent="0.25">
      <c r="A20" s="141" t="s">
        <v>189</v>
      </c>
      <c r="B20" s="135" t="s">
        <v>205</v>
      </c>
      <c r="C20" s="135">
        <v>1</v>
      </c>
      <c r="D20" s="135">
        <v>0.91</v>
      </c>
      <c r="E20" s="135">
        <v>0.85</v>
      </c>
      <c r="F20" s="135">
        <v>0.8</v>
      </c>
      <c r="G20" s="135">
        <v>0.7</v>
      </c>
      <c r="H20" s="135">
        <v>0.64</v>
      </c>
      <c r="I20" s="135">
        <v>0.63</v>
      </c>
      <c r="J20" s="135">
        <v>0.62</v>
      </c>
      <c r="K20" s="142">
        <v>0.6</v>
      </c>
    </row>
    <row r="21" spans="1:11" x14ac:dyDescent="0.25">
      <c r="A21" s="139" t="s">
        <v>189</v>
      </c>
      <c r="B21" s="134" t="s">
        <v>206</v>
      </c>
      <c r="C21" s="134">
        <v>1</v>
      </c>
      <c r="D21" s="134">
        <v>0.91</v>
      </c>
      <c r="E21" s="134">
        <v>0.85</v>
      </c>
      <c r="F21" s="134">
        <v>0.8</v>
      </c>
      <c r="G21" s="134">
        <v>0.7</v>
      </c>
      <c r="H21" s="134">
        <v>0.64</v>
      </c>
      <c r="I21" s="134">
        <v>0.63</v>
      </c>
      <c r="J21" s="134">
        <v>0.62</v>
      </c>
      <c r="K21" s="140">
        <v>0.6</v>
      </c>
    </row>
    <row r="22" spans="1:11" x14ac:dyDescent="0.25">
      <c r="A22" s="141" t="s">
        <v>189</v>
      </c>
      <c r="B22" s="135" t="s">
        <v>207</v>
      </c>
      <c r="C22" s="135">
        <v>1</v>
      </c>
      <c r="D22" s="135">
        <v>0.91</v>
      </c>
      <c r="E22" s="135">
        <v>0.85</v>
      </c>
      <c r="F22" s="135">
        <v>0.8</v>
      </c>
      <c r="G22" s="135">
        <v>0.7</v>
      </c>
      <c r="H22" s="135">
        <v>0.64</v>
      </c>
      <c r="I22" s="135">
        <v>0.63</v>
      </c>
      <c r="J22" s="135">
        <v>0.62</v>
      </c>
      <c r="K22" s="142">
        <v>0.6</v>
      </c>
    </row>
    <row r="23" spans="1:11" x14ac:dyDescent="0.25">
      <c r="A23" s="139" t="s">
        <v>189</v>
      </c>
      <c r="B23" s="134" t="s">
        <v>208</v>
      </c>
      <c r="C23" s="134">
        <v>1</v>
      </c>
      <c r="D23" s="134">
        <v>0.91</v>
      </c>
      <c r="E23" s="134">
        <v>0.85</v>
      </c>
      <c r="F23" s="134">
        <v>0.8</v>
      </c>
      <c r="G23" s="134">
        <v>0.7</v>
      </c>
      <c r="H23" s="134">
        <v>0.64</v>
      </c>
      <c r="I23" s="134">
        <v>0.63</v>
      </c>
      <c r="J23" s="134">
        <v>0.62</v>
      </c>
      <c r="K23" s="140">
        <v>0.6</v>
      </c>
    </row>
    <row r="24" spans="1:11" x14ac:dyDescent="0.25">
      <c r="A24" s="141" t="s">
        <v>189</v>
      </c>
      <c r="B24" s="135" t="s">
        <v>209</v>
      </c>
      <c r="C24" s="135">
        <v>1</v>
      </c>
      <c r="D24" s="135">
        <v>0.91</v>
      </c>
      <c r="E24" s="135">
        <v>0.85</v>
      </c>
      <c r="F24" s="135">
        <v>0.8</v>
      </c>
      <c r="G24" s="135">
        <v>0.7</v>
      </c>
      <c r="H24" s="135">
        <v>0.64</v>
      </c>
      <c r="I24" s="135">
        <v>0.63</v>
      </c>
      <c r="J24" s="135">
        <v>0.62</v>
      </c>
      <c r="K24" s="142">
        <v>0.6</v>
      </c>
    </row>
    <row r="25" spans="1:11" x14ac:dyDescent="0.25">
      <c r="A25" s="139" t="s">
        <v>189</v>
      </c>
      <c r="B25" s="134" t="s">
        <v>199</v>
      </c>
      <c r="C25" s="134">
        <v>1</v>
      </c>
      <c r="D25" s="134">
        <v>0.91</v>
      </c>
      <c r="E25" s="134">
        <v>0.85</v>
      </c>
      <c r="F25" s="134">
        <v>0.8</v>
      </c>
      <c r="G25" s="134">
        <v>0.7</v>
      </c>
      <c r="H25" s="134">
        <v>0.64</v>
      </c>
      <c r="I25" s="134">
        <v>0.63</v>
      </c>
      <c r="J25" s="134">
        <v>0.62</v>
      </c>
      <c r="K25" s="140">
        <v>0.6</v>
      </c>
    </row>
    <row r="26" spans="1:11" x14ac:dyDescent="0.25">
      <c r="A26" s="141" t="s">
        <v>189</v>
      </c>
      <c r="B26" s="135" t="s">
        <v>200</v>
      </c>
      <c r="C26" s="135">
        <v>1</v>
      </c>
      <c r="D26" s="135">
        <v>1</v>
      </c>
      <c r="E26" s="135">
        <v>0.9</v>
      </c>
      <c r="F26" s="135">
        <v>0.86</v>
      </c>
      <c r="G26" s="135">
        <v>0.8</v>
      </c>
      <c r="H26" s="135">
        <v>0.75</v>
      </c>
      <c r="I26" s="135">
        <v>0.7</v>
      </c>
      <c r="J26" s="135">
        <v>0.66</v>
      </c>
      <c r="K26" s="142">
        <v>0.62</v>
      </c>
    </row>
    <row r="27" spans="1:11" x14ac:dyDescent="0.25">
      <c r="A27" s="139" t="s">
        <v>189</v>
      </c>
      <c r="B27" s="134" t="s">
        <v>202</v>
      </c>
      <c r="C27" s="134">
        <v>1</v>
      </c>
      <c r="D27" s="134">
        <v>0.94269827523702898</v>
      </c>
      <c r="E27" s="134">
        <v>0.8704707281939521</v>
      </c>
      <c r="F27" s="134">
        <v>0.79507803319538561</v>
      </c>
      <c r="G27" s="134">
        <v>0.71802684325578181</v>
      </c>
      <c r="H27" s="134">
        <v>0.6407901569972877</v>
      </c>
      <c r="I27" s="134">
        <v>0.63</v>
      </c>
      <c r="J27" s="134">
        <v>0.62</v>
      </c>
      <c r="K27" s="140">
        <v>0.6</v>
      </c>
    </row>
    <row r="28" spans="1:11" ht="15.75" thickBot="1" x14ac:dyDescent="0.3">
      <c r="A28" s="143" t="s">
        <v>189</v>
      </c>
      <c r="B28" s="144" t="s">
        <v>201</v>
      </c>
      <c r="C28" s="144">
        <v>1</v>
      </c>
      <c r="D28" s="144">
        <v>0.91</v>
      </c>
      <c r="E28" s="144">
        <v>0.85</v>
      </c>
      <c r="F28" s="144">
        <v>0.8</v>
      </c>
      <c r="G28" s="144">
        <v>0.7</v>
      </c>
      <c r="H28" s="144">
        <v>0.64</v>
      </c>
      <c r="I28" s="144">
        <v>0.63</v>
      </c>
      <c r="J28" s="144">
        <v>0.62</v>
      </c>
      <c r="K28" s="145">
        <v>0.6</v>
      </c>
    </row>
    <row r="29" spans="1:11" x14ac:dyDescent="0.25">
      <c r="A29" s="136" t="s">
        <v>190</v>
      </c>
      <c r="B29" s="137" t="s">
        <v>198</v>
      </c>
      <c r="C29" s="137">
        <v>1</v>
      </c>
      <c r="D29" s="137">
        <v>0.96455651793083608</v>
      </c>
      <c r="E29" s="137" t="e">
        <f>SUMIFS(AEEI_ele_2!E$3:E$136,AEEI_ele_2!$B$3:$B$136,AEEI_ele_3!$B29,AEEI_ele_2!$A$3:$A$136,AEEI_ele_3!$A29)*(1-SUMIFS([3]CO2_sec_dis_EU!$AQ$2:$AQ$109,[3]CO2_sec_dis_EU!$AO$2:$AO$109,$B29,[3]CO2_sec_dis_EU!$AM$2:$AM$109,$A29)*$M$3)</f>
        <v>#VALUE!</v>
      </c>
      <c r="F29" s="137" t="e">
        <f>SUMIFS(AEEI_ele_2!F$3:F$136,AEEI_ele_2!$B$3:$B$136,AEEI_ele_3!$B29,AEEI_ele_2!$A$3:$A$136,AEEI_ele_3!$A29)*(1-SUMIFS([3]CO2_sec_dis_EU!$AQ$2:$AQ$109,[3]CO2_sec_dis_EU!$AO$2:$AO$109,$B29,[3]CO2_sec_dis_EU!$AM$2:$AM$109,$A29)*$M$3)</f>
        <v>#VALUE!</v>
      </c>
      <c r="G29" s="137" t="e">
        <f>SUMIFS(AEEI_ele_2!G$3:G$136,AEEI_ele_2!$B$3:$B$136,AEEI_ele_3!$B29,AEEI_ele_2!$A$3:$A$136,AEEI_ele_3!$A29)*(1-SUMIFS([3]CO2_sec_dis_EU!$AQ$2:$AQ$109,[3]CO2_sec_dis_EU!$AO$2:$AO$109,$B29,[3]CO2_sec_dis_EU!$AM$2:$AM$109,$A29)*$M$3)</f>
        <v>#VALUE!</v>
      </c>
      <c r="H29" s="137" t="e">
        <f>SUMIFS(AEEI_ele_2!H$3:H$136,AEEI_ele_2!$B$3:$B$136,AEEI_ele_3!$B29,AEEI_ele_2!$A$3:$A$136,AEEI_ele_3!$A29)*(1-SUMIFS([3]CO2_sec_dis_EU!$AQ$2:$AQ$109,[3]CO2_sec_dis_EU!$AO$2:$AO$109,$B29,[3]CO2_sec_dis_EU!$AM$2:$AM$109,$A29)*$M$3)</f>
        <v>#VALUE!</v>
      </c>
      <c r="I29" s="137" t="e">
        <f>SUMIFS(AEEI_ele_2!I$3:I$136,AEEI_ele_2!$B$3:$B$136,AEEI_ele_3!$B29,AEEI_ele_2!$A$3:$A$136,AEEI_ele_3!$A29)*(1-SUMIFS([3]CO2_sec_dis_EU!$AQ$2:$AQ$109,[3]CO2_sec_dis_EU!$AO$2:$AO$109,$B29,[3]CO2_sec_dis_EU!$AM$2:$AM$109,$A29)*$M$3)</f>
        <v>#VALUE!</v>
      </c>
      <c r="J29" s="137" t="e">
        <f>SUMIFS(AEEI_ele_2!J$3:J$136,AEEI_ele_2!$B$3:$B$136,AEEI_ele_3!$B29,AEEI_ele_2!$A$3:$A$136,AEEI_ele_3!$A29)*(1-SUMIFS([3]CO2_sec_dis_EU!$AQ$2:$AQ$109,[3]CO2_sec_dis_EU!$AO$2:$AO$109,$B29,[3]CO2_sec_dis_EU!$AM$2:$AM$109,$A29)*$M$3)</f>
        <v>#VALUE!</v>
      </c>
      <c r="K29" s="138" t="e">
        <f>SUMIFS(AEEI_ele_2!K$3:K$136,AEEI_ele_2!$B$3:$B$136,AEEI_ele_3!$B29,AEEI_ele_2!$A$3:$A$136,AEEI_ele_3!$A29)*(1-SUMIFS([3]CO2_sec_dis_EU!$AQ$2:$AQ$109,[3]CO2_sec_dis_EU!$AO$2:$AO$109,$B29,[3]CO2_sec_dis_EU!$AM$2:$AM$109,$A29)*$M$3)</f>
        <v>#VALUE!</v>
      </c>
    </row>
    <row r="30" spans="1:11" x14ac:dyDescent="0.25">
      <c r="A30" s="139" t="s">
        <v>190</v>
      </c>
      <c r="B30" s="134" t="s">
        <v>203</v>
      </c>
      <c r="C30" s="134">
        <v>1</v>
      </c>
      <c r="D30" s="134">
        <v>0.96455651793083608</v>
      </c>
      <c r="E30" s="134" t="e">
        <f>SUMIFS(AEEI_ele_2!E$3:E$136,AEEI_ele_2!$B$3:$B$136,AEEI_ele_3!$B30,AEEI_ele_2!$A$3:$A$136,AEEI_ele_3!$A30)*(1-SUMIFS([3]CO2_sec_dis_EU!$AQ$2:$AQ$109,[3]CO2_sec_dis_EU!$AO$2:$AO$109,$B30,[3]CO2_sec_dis_EU!$AM$2:$AM$109,$A30)*$M$3)</f>
        <v>#VALUE!</v>
      </c>
      <c r="F30" s="134" t="e">
        <f>SUMIFS(AEEI_ele_2!F$3:F$136,AEEI_ele_2!$B$3:$B$136,AEEI_ele_3!$B30,AEEI_ele_2!$A$3:$A$136,AEEI_ele_3!$A30)*(1-SUMIFS([3]CO2_sec_dis_EU!$AQ$2:$AQ$109,[3]CO2_sec_dis_EU!$AO$2:$AO$109,$B30,[3]CO2_sec_dis_EU!$AM$2:$AM$109,$A30)*$M$3)</f>
        <v>#VALUE!</v>
      </c>
      <c r="G30" s="134" t="e">
        <f>SUMIFS(AEEI_ele_2!G$3:G$136,AEEI_ele_2!$B$3:$B$136,AEEI_ele_3!$B30,AEEI_ele_2!$A$3:$A$136,AEEI_ele_3!$A30)*(1-SUMIFS([3]CO2_sec_dis_EU!$AQ$2:$AQ$109,[3]CO2_sec_dis_EU!$AO$2:$AO$109,$B30,[3]CO2_sec_dis_EU!$AM$2:$AM$109,$A30)*$M$3)</f>
        <v>#VALUE!</v>
      </c>
      <c r="H30" s="134" t="e">
        <f>SUMIFS(AEEI_ele_2!H$3:H$136,AEEI_ele_2!$B$3:$B$136,AEEI_ele_3!$B30,AEEI_ele_2!$A$3:$A$136,AEEI_ele_3!$A30)*(1-SUMIFS([3]CO2_sec_dis_EU!$AQ$2:$AQ$109,[3]CO2_sec_dis_EU!$AO$2:$AO$109,$B30,[3]CO2_sec_dis_EU!$AM$2:$AM$109,$A30)*$M$3)</f>
        <v>#VALUE!</v>
      </c>
      <c r="I30" s="134" t="e">
        <f>SUMIFS(AEEI_ele_2!I$3:I$136,AEEI_ele_2!$B$3:$B$136,AEEI_ele_3!$B30,AEEI_ele_2!$A$3:$A$136,AEEI_ele_3!$A30)*(1-SUMIFS([3]CO2_sec_dis_EU!$AQ$2:$AQ$109,[3]CO2_sec_dis_EU!$AO$2:$AO$109,$B30,[3]CO2_sec_dis_EU!$AM$2:$AM$109,$A30)*$M$3)</f>
        <v>#VALUE!</v>
      </c>
      <c r="J30" s="134" t="e">
        <f>SUMIFS(AEEI_ele_2!J$3:J$136,AEEI_ele_2!$B$3:$B$136,AEEI_ele_3!$B30,AEEI_ele_2!$A$3:$A$136,AEEI_ele_3!$A30)*(1-SUMIFS([3]CO2_sec_dis_EU!$AQ$2:$AQ$109,[3]CO2_sec_dis_EU!$AO$2:$AO$109,$B30,[3]CO2_sec_dis_EU!$AM$2:$AM$109,$A30)*$M$3)</f>
        <v>#VALUE!</v>
      </c>
      <c r="K30" s="140" t="e">
        <f>SUMIFS(AEEI_ele_2!K$3:K$136,AEEI_ele_2!$B$3:$B$136,AEEI_ele_3!$B30,AEEI_ele_2!$A$3:$A$136,AEEI_ele_3!$A30)*(1-SUMIFS([3]CO2_sec_dis_EU!$AQ$2:$AQ$109,[3]CO2_sec_dis_EU!$AO$2:$AO$109,$B30,[3]CO2_sec_dis_EU!$AM$2:$AM$109,$A30)*$M$3)</f>
        <v>#VALUE!</v>
      </c>
    </row>
    <row r="31" spans="1:11" x14ac:dyDescent="0.25">
      <c r="A31" s="141" t="s">
        <v>190</v>
      </c>
      <c r="B31" s="135" t="s">
        <v>210</v>
      </c>
      <c r="C31" s="135">
        <v>1</v>
      </c>
      <c r="D31" s="135">
        <v>0.96455651793083608</v>
      </c>
      <c r="E31" s="135" t="e">
        <f>SUMIFS(AEEI_ele_2!E$3:E$136,AEEI_ele_2!$B$3:$B$136,AEEI_ele_3!$B31,AEEI_ele_2!$A$3:$A$136,AEEI_ele_3!$A31)*(1-SUMIFS([3]CO2_sec_dis_EU!$AQ$2:$AQ$109,[3]CO2_sec_dis_EU!$AO$2:$AO$109,$B31,[3]CO2_sec_dis_EU!$AM$2:$AM$109,$A31)*$M$3)</f>
        <v>#VALUE!</v>
      </c>
      <c r="F31" s="135" t="e">
        <f>SUMIFS(AEEI_ele_2!F$3:F$136,AEEI_ele_2!$B$3:$B$136,AEEI_ele_3!$B31,AEEI_ele_2!$A$3:$A$136,AEEI_ele_3!$A31)*(1-SUMIFS([3]CO2_sec_dis_EU!$AQ$2:$AQ$109,[3]CO2_sec_dis_EU!$AO$2:$AO$109,$B31,[3]CO2_sec_dis_EU!$AM$2:$AM$109,$A31)*$M$3)</f>
        <v>#VALUE!</v>
      </c>
      <c r="G31" s="135" t="e">
        <f>SUMIFS(AEEI_ele_2!G$3:G$136,AEEI_ele_2!$B$3:$B$136,AEEI_ele_3!$B31,AEEI_ele_2!$A$3:$A$136,AEEI_ele_3!$A31)*(1-SUMIFS([3]CO2_sec_dis_EU!$AQ$2:$AQ$109,[3]CO2_sec_dis_EU!$AO$2:$AO$109,$B31,[3]CO2_sec_dis_EU!$AM$2:$AM$109,$A31)*$M$3)</f>
        <v>#VALUE!</v>
      </c>
      <c r="H31" s="135" t="e">
        <f>SUMIFS(AEEI_ele_2!H$3:H$136,AEEI_ele_2!$B$3:$B$136,AEEI_ele_3!$B31,AEEI_ele_2!$A$3:$A$136,AEEI_ele_3!$A31)*(1-SUMIFS([3]CO2_sec_dis_EU!$AQ$2:$AQ$109,[3]CO2_sec_dis_EU!$AO$2:$AO$109,$B31,[3]CO2_sec_dis_EU!$AM$2:$AM$109,$A31)*$M$3)</f>
        <v>#VALUE!</v>
      </c>
      <c r="I31" s="135" t="e">
        <f>SUMIFS(AEEI_ele_2!I$3:I$136,AEEI_ele_2!$B$3:$B$136,AEEI_ele_3!$B31,AEEI_ele_2!$A$3:$A$136,AEEI_ele_3!$A31)*(1-SUMIFS([3]CO2_sec_dis_EU!$AQ$2:$AQ$109,[3]CO2_sec_dis_EU!$AO$2:$AO$109,$B31,[3]CO2_sec_dis_EU!$AM$2:$AM$109,$A31)*$M$3)</f>
        <v>#VALUE!</v>
      </c>
      <c r="J31" s="135" t="e">
        <f>SUMIFS(AEEI_ele_2!J$3:J$136,AEEI_ele_2!$B$3:$B$136,AEEI_ele_3!$B31,AEEI_ele_2!$A$3:$A$136,AEEI_ele_3!$A31)*(1-SUMIFS([3]CO2_sec_dis_EU!$AQ$2:$AQ$109,[3]CO2_sec_dis_EU!$AO$2:$AO$109,$B31,[3]CO2_sec_dis_EU!$AM$2:$AM$109,$A31)*$M$3)</f>
        <v>#VALUE!</v>
      </c>
      <c r="K31" s="142" t="e">
        <f>SUMIFS(AEEI_ele_2!K$3:K$136,AEEI_ele_2!$B$3:$B$136,AEEI_ele_3!$B31,AEEI_ele_2!$A$3:$A$136,AEEI_ele_3!$A31)*(1-SUMIFS([3]CO2_sec_dis_EU!$AQ$2:$AQ$109,[3]CO2_sec_dis_EU!$AO$2:$AO$109,$B31,[3]CO2_sec_dis_EU!$AM$2:$AM$109,$A31)*$M$3)</f>
        <v>#VALUE!</v>
      </c>
    </row>
    <row r="32" spans="1:11" x14ac:dyDescent="0.25">
      <c r="A32" s="139" t="s">
        <v>190</v>
      </c>
      <c r="B32" s="134" t="s">
        <v>204</v>
      </c>
      <c r="C32" s="134">
        <v>1</v>
      </c>
      <c r="D32" s="134">
        <v>0.96455651793083608</v>
      </c>
      <c r="E32" s="134" t="e">
        <f>SUMIFS(AEEI_ele_2!E$3:E$136,AEEI_ele_2!$B$3:$B$136,AEEI_ele_3!$B32,AEEI_ele_2!$A$3:$A$136,AEEI_ele_3!$A32)*(1-SUMIFS([3]CO2_sec_dis_EU!$AQ$2:$AQ$109,[3]CO2_sec_dis_EU!$AO$2:$AO$109,$B32,[3]CO2_sec_dis_EU!$AM$2:$AM$109,$A32)*$M$3)</f>
        <v>#VALUE!</v>
      </c>
      <c r="F32" s="134" t="e">
        <f>SUMIFS(AEEI_ele_2!F$3:F$136,AEEI_ele_2!$B$3:$B$136,AEEI_ele_3!$B32,AEEI_ele_2!$A$3:$A$136,AEEI_ele_3!$A32)*(1-SUMIFS([3]CO2_sec_dis_EU!$AQ$2:$AQ$109,[3]CO2_sec_dis_EU!$AO$2:$AO$109,$B32,[3]CO2_sec_dis_EU!$AM$2:$AM$109,$A32)*$M$3)</f>
        <v>#VALUE!</v>
      </c>
      <c r="G32" s="134" t="e">
        <f>SUMIFS(AEEI_ele_2!G$3:G$136,AEEI_ele_2!$B$3:$B$136,AEEI_ele_3!$B32,AEEI_ele_2!$A$3:$A$136,AEEI_ele_3!$A32)*(1-SUMIFS([3]CO2_sec_dis_EU!$AQ$2:$AQ$109,[3]CO2_sec_dis_EU!$AO$2:$AO$109,$B32,[3]CO2_sec_dis_EU!$AM$2:$AM$109,$A32)*$M$3)</f>
        <v>#VALUE!</v>
      </c>
      <c r="H32" s="134" t="e">
        <f>SUMIFS(AEEI_ele_2!H$3:H$136,AEEI_ele_2!$B$3:$B$136,AEEI_ele_3!$B32,AEEI_ele_2!$A$3:$A$136,AEEI_ele_3!$A32)*(1-SUMIFS([3]CO2_sec_dis_EU!$AQ$2:$AQ$109,[3]CO2_sec_dis_EU!$AO$2:$AO$109,$B32,[3]CO2_sec_dis_EU!$AM$2:$AM$109,$A32)*$M$3)</f>
        <v>#VALUE!</v>
      </c>
      <c r="I32" s="134" t="e">
        <f>SUMIFS(AEEI_ele_2!I$3:I$136,AEEI_ele_2!$B$3:$B$136,AEEI_ele_3!$B32,AEEI_ele_2!$A$3:$A$136,AEEI_ele_3!$A32)*(1-SUMIFS([3]CO2_sec_dis_EU!$AQ$2:$AQ$109,[3]CO2_sec_dis_EU!$AO$2:$AO$109,$B32,[3]CO2_sec_dis_EU!$AM$2:$AM$109,$A32)*$M$3)</f>
        <v>#VALUE!</v>
      </c>
      <c r="J32" s="134" t="e">
        <f>SUMIFS(AEEI_ele_2!J$3:J$136,AEEI_ele_2!$B$3:$B$136,AEEI_ele_3!$B32,AEEI_ele_2!$A$3:$A$136,AEEI_ele_3!$A32)*(1-SUMIFS([3]CO2_sec_dis_EU!$AQ$2:$AQ$109,[3]CO2_sec_dis_EU!$AO$2:$AO$109,$B32,[3]CO2_sec_dis_EU!$AM$2:$AM$109,$A32)*$M$3)</f>
        <v>#VALUE!</v>
      </c>
      <c r="K32" s="140" t="e">
        <f>SUMIFS(AEEI_ele_2!K$3:K$136,AEEI_ele_2!$B$3:$B$136,AEEI_ele_3!$B32,AEEI_ele_2!$A$3:$A$136,AEEI_ele_3!$A32)*(1-SUMIFS([3]CO2_sec_dis_EU!$AQ$2:$AQ$109,[3]CO2_sec_dis_EU!$AO$2:$AO$109,$B32,[3]CO2_sec_dis_EU!$AM$2:$AM$109,$A32)*$M$3)</f>
        <v>#VALUE!</v>
      </c>
    </row>
    <row r="33" spans="1:11" x14ac:dyDescent="0.25">
      <c r="A33" s="141" t="s">
        <v>190</v>
      </c>
      <c r="B33" s="135" t="s">
        <v>205</v>
      </c>
      <c r="C33" s="135">
        <v>1</v>
      </c>
      <c r="D33" s="135">
        <v>0.96455651793083608</v>
      </c>
      <c r="E33" s="135" t="e">
        <f>SUMIFS(AEEI_ele_2!E$3:E$136,AEEI_ele_2!$B$3:$B$136,AEEI_ele_3!$B33,AEEI_ele_2!$A$3:$A$136,AEEI_ele_3!$A33)*(1-SUMIFS([3]CO2_sec_dis_EU!$AQ$2:$AQ$109,[3]CO2_sec_dis_EU!$AO$2:$AO$109,$B33,[3]CO2_sec_dis_EU!$AM$2:$AM$109,$A33)*$M$3)</f>
        <v>#VALUE!</v>
      </c>
      <c r="F33" s="135" t="e">
        <f>SUMIFS(AEEI_ele_2!F$3:F$136,AEEI_ele_2!$B$3:$B$136,AEEI_ele_3!$B33,AEEI_ele_2!$A$3:$A$136,AEEI_ele_3!$A33)*(1-SUMIFS([3]CO2_sec_dis_EU!$AQ$2:$AQ$109,[3]CO2_sec_dis_EU!$AO$2:$AO$109,$B33,[3]CO2_sec_dis_EU!$AM$2:$AM$109,$A33)*$M$3)</f>
        <v>#VALUE!</v>
      </c>
      <c r="G33" s="135" t="e">
        <f>SUMIFS(AEEI_ele_2!G$3:G$136,AEEI_ele_2!$B$3:$B$136,AEEI_ele_3!$B33,AEEI_ele_2!$A$3:$A$136,AEEI_ele_3!$A33)*(1-SUMIFS([3]CO2_sec_dis_EU!$AQ$2:$AQ$109,[3]CO2_sec_dis_EU!$AO$2:$AO$109,$B33,[3]CO2_sec_dis_EU!$AM$2:$AM$109,$A33)*$M$3)</f>
        <v>#VALUE!</v>
      </c>
      <c r="H33" s="135" t="e">
        <f>SUMIFS(AEEI_ele_2!H$3:H$136,AEEI_ele_2!$B$3:$B$136,AEEI_ele_3!$B33,AEEI_ele_2!$A$3:$A$136,AEEI_ele_3!$A33)*(1-SUMIFS([3]CO2_sec_dis_EU!$AQ$2:$AQ$109,[3]CO2_sec_dis_EU!$AO$2:$AO$109,$B33,[3]CO2_sec_dis_EU!$AM$2:$AM$109,$A33)*$M$3)</f>
        <v>#VALUE!</v>
      </c>
      <c r="I33" s="135" t="e">
        <f>SUMIFS(AEEI_ele_2!I$3:I$136,AEEI_ele_2!$B$3:$B$136,AEEI_ele_3!$B33,AEEI_ele_2!$A$3:$A$136,AEEI_ele_3!$A33)*(1-SUMIFS([3]CO2_sec_dis_EU!$AQ$2:$AQ$109,[3]CO2_sec_dis_EU!$AO$2:$AO$109,$B33,[3]CO2_sec_dis_EU!$AM$2:$AM$109,$A33)*$M$3)</f>
        <v>#VALUE!</v>
      </c>
      <c r="J33" s="135" t="e">
        <f>SUMIFS(AEEI_ele_2!J$3:J$136,AEEI_ele_2!$B$3:$B$136,AEEI_ele_3!$B33,AEEI_ele_2!$A$3:$A$136,AEEI_ele_3!$A33)*(1-SUMIFS([3]CO2_sec_dis_EU!$AQ$2:$AQ$109,[3]CO2_sec_dis_EU!$AO$2:$AO$109,$B33,[3]CO2_sec_dis_EU!$AM$2:$AM$109,$A33)*$M$3)</f>
        <v>#VALUE!</v>
      </c>
      <c r="K33" s="142" t="e">
        <f>SUMIFS(AEEI_ele_2!K$3:K$136,AEEI_ele_2!$B$3:$B$136,AEEI_ele_3!$B33,AEEI_ele_2!$A$3:$A$136,AEEI_ele_3!$A33)*(1-SUMIFS([3]CO2_sec_dis_EU!$AQ$2:$AQ$109,[3]CO2_sec_dis_EU!$AO$2:$AO$109,$B33,[3]CO2_sec_dis_EU!$AM$2:$AM$109,$A33)*$M$3)</f>
        <v>#VALUE!</v>
      </c>
    </row>
    <row r="34" spans="1:11" x14ac:dyDescent="0.25">
      <c r="A34" s="139" t="s">
        <v>190</v>
      </c>
      <c r="B34" s="134" t="s">
        <v>206</v>
      </c>
      <c r="C34" s="134">
        <v>1</v>
      </c>
      <c r="D34" s="134">
        <v>0.96455651793083608</v>
      </c>
      <c r="E34" s="134" t="e">
        <f>SUMIFS(AEEI_ele_2!E$3:E$136,AEEI_ele_2!$B$3:$B$136,AEEI_ele_3!$B34,AEEI_ele_2!$A$3:$A$136,AEEI_ele_3!$A34)*(1-SUMIFS([3]CO2_sec_dis_EU!$AQ$2:$AQ$109,[3]CO2_sec_dis_EU!$AO$2:$AO$109,$B34,[3]CO2_sec_dis_EU!$AM$2:$AM$109,$A34)*$M$3)</f>
        <v>#VALUE!</v>
      </c>
      <c r="F34" s="134" t="e">
        <f>SUMIFS(AEEI_ele_2!F$3:F$136,AEEI_ele_2!$B$3:$B$136,AEEI_ele_3!$B34,AEEI_ele_2!$A$3:$A$136,AEEI_ele_3!$A34)*(1-SUMIFS([3]CO2_sec_dis_EU!$AQ$2:$AQ$109,[3]CO2_sec_dis_EU!$AO$2:$AO$109,$B34,[3]CO2_sec_dis_EU!$AM$2:$AM$109,$A34)*$M$3)</f>
        <v>#VALUE!</v>
      </c>
      <c r="G34" s="134" t="e">
        <f>SUMIFS(AEEI_ele_2!G$3:G$136,AEEI_ele_2!$B$3:$B$136,AEEI_ele_3!$B34,AEEI_ele_2!$A$3:$A$136,AEEI_ele_3!$A34)*(1-SUMIFS([3]CO2_sec_dis_EU!$AQ$2:$AQ$109,[3]CO2_sec_dis_EU!$AO$2:$AO$109,$B34,[3]CO2_sec_dis_EU!$AM$2:$AM$109,$A34)*$M$3)</f>
        <v>#VALUE!</v>
      </c>
      <c r="H34" s="134" t="e">
        <f>SUMIFS(AEEI_ele_2!H$3:H$136,AEEI_ele_2!$B$3:$B$136,AEEI_ele_3!$B34,AEEI_ele_2!$A$3:$A$136,AEEI_ele_3!$A34)*(1-SUMIFS([3]CO2_sec_dis_EU!$AQ$2:$AQ$109,[3]CO2_sec_dis_EU!$AO$2:$AO$109,$B34,[3]CO2_sec_dis_EU!$AM$2:$AM$109,$A34)*$M$3)</f>
        <v>#VALUE!</v>
      </c>
      <c r="I34" s="134" t="e">
        <f>SUMIFS(AEEI_ele_2!I$3:I$136,AEEI_ele_2!$B$3:$B$136,AEEI_ele_3!$B34,AEEI_ele_2!$A$3:$A$136,AEEI_ele_3!$A34)*(1-SUMIFS([3]CO2_sec_dis_EU!$AQ$2:$AQ$109,[3]CO2_sec_dis_EU!$AO$2:$AO$109,$B34,[3]CO2_sec_dis_EU!$AM$2:$AM$109,$A34)*$M$3)</f>
        <v>#VALUE!</v>
      </c>
      <c r="J34" s="134" t="e">
        <f>SUMIFS(AEEI_ele_2!J$3:J$136,AEEI_ele_2!$B$3:$B$136,AEEI_ele_3!$B34,AEEI_ele_2!$A$3:$A$136,AEEI_ele_3!$A34)*(1-SUMIFS([3]CO2_sec_dis_EU!$AQ$2:$AQ$109,[3]CO2_sec_dis_EU!$AO$2:$AO$109,$B34,[3]CO2_sec_dis_EU!$AM$2:$AM$109,$A34)*$M$3)</f>
        <v>#VALUE!</v>
      </c>
      <c r="K34" s="140" t="e">
        <f>SUMIFS(AEEI_ele_2!K$3:K$136,AEEI_ele_2!$B$3:$B$136,AEEI_ele_3!$B34,AEEI_ele_2!$A$3:$A$136,AEEI_ele_3!$A34)*(1-SUMIFS([3]CO2_sec_dis_EU!$AQ$2:$AQ$109,[3]CO2_sec_dis_EU!$AO$2:$AO$109,$B34,[3]CO2_sec_dis_EU!$AM$2:$AM$109,$A34)*$M$3)</f>
        <v>#VALUE!</v>
      </c>
    </row>
    <row r="35" spans="1:11" x14ac:dyDescent="0.25">
      <c r="A35" s="141" t="s">
        <v>190</v>
      </c>
      <c r="B35" s="135" t="s">
        <v>207</v>
      </c>
      <c r="C35" s="135">
        <v>1</v>
      </c>
      <c r="D35" s="135">
        <v>0.96455651793083608</v>
      </c>
      <c r="E35" s="135">
        <v>0.91181672920631252</v>
      </c>
      <c r="F35" s="135">
        <v>0.85174904264569773</v>
      </c>
      <c r="G35" s="135">
        <v>0.78673589821366685</v>
      </c>
      <c r="H35" s="135">
        <v>0.71874356006731577</v>
      </c>
      <c r="I35" s="135">
        <v>0.7</v>
      </c>
      <c r="J35" s="135">
        <v>0.69</v>
      </c>
      <c r="K35" s="142">
        <v>0.68</v>
      </c>
    </row>
    <row r="36" spans="1:11" x14ac:dyDescent="0.25">
      <c r="A36" s="139" t="s">
        <v>190</v>
      </c>
      <c r="B36" s="134" t="s">
        <v>208</v>
      </c>
      <c r="C36" s="134">
        <v>1</v>
      </c>
      <c r="D36" s="134">
        <v>0.96455651793083608</v>
      </c>
      <c r="E36" s="134">
        <v>0.91181672920631252</v>
      </c>
      <c r="F36" s="134">
        <v>0.85174904264569773</v>
      </c>
      <c r="G36" s="134">
        <v>0.78673589821366685</v>
      </c>
      <c r="H36" s="134">
        <v>0.71874356006731577</v>
      </c>
      <c r="I36" s="134">
        <v>0.7</v>
      </c>
      <c r="J36" s="134">
        <v>0.69</v>
      </c>
      <c r="K36" s="140">
        <v>0.68</v>
      </c>
    </row>
    <row r="37" spans="1:11" x14ac:dyDescent="0.25">
      <c r="A37" s="141" t="s">
        <v>190</v>
      </c>
      <c r="B37" s="135" t="s">
        <v>209</v>
      </c>
      <c r="C37" s="135">
        <v>1</v>
      </c>
      <c r="D37" s="135">
        <v>0.96455651793083608</v>
      </c>
      <c r="E37" s="135">
        <v>0.91181672920631252</v>
      </c>
      <c r="F37" s="135">
        <v>0.85174904264569773</v>
      </c>
      <c r="G37" s="135">
        <v>0.78673589821366685</v>
      </c>
      <c r="H37" s="135">
        <v>0.71874356006731577</v>
      </c>
      <c r="I37" s="135">
        <v>0.7</v>
      </c>
      <c r="J37" s="135">
        <v>0.69</v>
      </c>
      <c r="K37" s="142">
        <v>0.68</v>
      </c>
    </row>
    <row r="38" spans="1:11" x14ac:dyDescent="0.25">
      <c r="A38" s="139" t="s">
        <v>190</v>
      </c>
      <c r="B38" s="134" t="s">
        <v>199</v>
      </c>
      <c r="C38" s="134">
        <v>1</v>
      </c>
      <c r="D38" s="134">
        <v>0.96455651793083608</v>
      </c>
      <c r="E38" s="134">
        <v>0.91181672920631252</v>
      </c>
      <c r="F38" s="134">
        <v>0.85174904264569773</v>
      </c>
      <c r="G38" s="134">
        <v>0.78673589821366685</v>
      </c>
      <c r="H38" s="134">
        <v>0.71874356006731577</v>
      </c>
      <c r="I38" s="134">
        <v>0.7</v>
      </c>
      <c r="J38" s="134">
        <v>0.69</v>
      </c>
      <c r="K38" s="140">
        <v>0.68</v>
      </c>
    </row>
    <row r="39" spans="1:11" x14ac:dyDescent="0.25">
      <c r="A39" s="141" t="s">
        <v>190</v>
      </c>
      <c r="B39" s="135" t="s">
        <v>200</v>
      </c>
      <c r="C39" s="135">
        <v>1</v>
      </c>
      <c r="D39" s="135">
        <v>0.96455651793083608</v>
      </c>
      <c r="E39" s="135" t="e">
        <f>SUMIFS(AEEI_ele_2!E$3:E$136,AEEI_ele_2!$B$3:$B$136,AEEI_ele_3!$B39,AEEI_ele_2!$A$3:$A$136,AEEI_ele_3!$A39)*(1-SUMIFS([3]CO2_sec_dis_EU!$AQ$2:$AQ$109,[3]CO2_sec_dis_EU!$AO$2:$AO$109,$B39,[3]CO2_sec_dis_EU!$AM$2:$AM$109,$A39)*$M$3)</f>
        <v>#VALUE!</v>
      </c>
      <c r="F39" s="135" t="e">
        <f>SUMIFS(AEEI_ele_2!F$3:F$136,AEEI_ele_2!$B$3:$B$136,AEEI_ele_3!$B39,AEEI_ele_2!$A$3:$A$136,AEEI_ele_3!$A39)*(1-SUMIFS([3]CO2_sec_dis_EU!$AQ$2:$AQ$109,[3]CO2_sec_dis_EU!$AO$2:$AO$109,$B39,[3]CO2_sec_dis_EU!$AM$2:$AM$109,$A39)*$M$3)</f>
        <v>#VALUE!</v>
      </c>
      <c r="G39" s="135" t="e">
        <f>SUMIFS(AEEI_ele_2!G$3:G$136,AEEI_ele_2!$B$3:$B$136,AEEI_ele_3!$B39,AEEI_ele_2!$A$3:$A$136,AEEI_ele_3!$A39)*(1-SUMIFS([3]CO2_sec_dis_EU!$AQ$2:$AQ$109,[3]CO2_sec_dis_EU!$AO$2:$AO$109,$B39,[3]CO2_sec_dis_EU!$AM$2:$AM$109,$A39)*$M$3)</f>
        <v>#VALUE!</v>
      </c>
      <c r="H39" s="135" t="e">
        <f>SUMIFS(AEEI_ele_2!H$3:H$136,AEEI_ele_2!$B$3:$B$136,AEEI_ele_3!$B39,AEEI_ele_2!$A$3:$A$136,AEEI_ele_3!$A39)*(1-SUMIFS([3]CO2_sec_dis_EU!$AQ$2:$AQ$109,[3]CO2_sec_dis_EU!$AO$2:$AO$109,$B39,[3]CO2_sec_dis_EU!$AM$2:$AM$109,$A39)*$M$3)</f>
        <v>#VALUE!</v>
      </c>
      <c r="I39" s="135" t="e">
        <f>SUMIFS(AEEI_ele_2!I$3:I$136,AEEI_ele_2!$B$3:$B$136,AEEI_ele_3!$B39,AEEI_ele_2!$A$3:$A$136,AEEI_ele_3!$A39)*(1-SUMIFS([3]CO2_sec_dis_EU!$AQ$2:$AQ$109,[3]CO2_sec_dis_EU!$AO$2:$AO$109,$B39,[3]CO2_sec_dis_EU!$AM$2:$AM$109,$A39)*$M$3)</f>
        <v>#VALUE!</v>
      </c>
      <c r="J39" s="135" t="e">
        <f>SUMIFS(AEEI_ele_2!J$3:J$136,AEEI_ele_2!$B$3:$B$136,AEEI_ele_3!$B39,AEEI_ele_2!$A$3:$A$136,AEEI_ele_3!$A39)*(1-SUMIFS([3]CO2_sec_dis_EU!$AQ$2:$AQ$109,[3]CO2_sec_dis_EU!$AO$2:$AO$109,$B39,[3]CO2_sec_dis_EU!$AM$2:$AM$109,$A39)*$M$3)</f>
        <v>#VALUE!</v>
      </c>
      <c r="K39" s="142" t="e">
        <f>SUMIFS(AEEI_ele_2!K$3:K$136,AEEI_ele_2!$B$3:$B$136,AEEI_ele_3!$B39,AEEI_ele_2!$A$3:$A$136,AEEI_ele_3!$A39)*(1-SUMIFS([3]CO2_sec_dis_EU!$AQ$2:$AQ$109,[3]CO2_sec_dis_EU!$AO$2:$AO$109,$B39,[3]CO2_sec_dis_EU!$AM$2:$AM$109,$A39)*$M$3)</f>
        <v>#VALUE!</v>
      </c>
    </row>
    <row r="40" spans="1:11" x14ac:dyDescent="0.25">
      <c r="A40" s="139" t="s">
        <v>190</v>
      </c>
      <c r="B40" s="134" t="s">
        <v>202</v>
      </c>
      <c r="C40" s="134">
        <v>1</v>
      </c>
      <c r="D40" s="134">
        <v>0.96455651793083608</v>
      </c>
      <c r="E40" s="134" t="e">
        <f>SUMIFS(AEEI_ele_2!E$3:E$136,AEEI_ele_2!$B$3:$B$136,AEEI_ele_3!$B40,AEEI_ele_2!$A$3:$A$136,AEEI_ele_3!$A40)*(1-SUMIFS([3]CO2_sec_dis_EU!$AQ$2:$AQ$109,[3]CO2_sec_dis_EU!$AO$2:$AO$109,$B40,[3]CO2_sec_dis_EU!$AM$2:$AM$109,$A40)*$M$3)</f>
        <v>#VALUE!</v>
      </c>
      <c r="F40" s="134" t="e">
        <f>SUMIFS(AEEI_ele_2!F$3:F$136,AEEI_ele_2!$B$3:$B$136,AEEI_ele_3!$B40,AEEI_ele_2!$A$3:$A$136,AEEI_ele_3!$A40)*(1-SUMIFS([3]CO2_sec_dis_EU!$AQ$2:$AQ$109,[3]CO2_sec_dis_EU!$AO$2:$AO$109,$B40,[3]CO2_sec_dis_EU!$AM$2:$AM$109,$A40)*$M$3)</f>
        <v>#VALUE!</v>
      </c>
      <c r="G40" s="134" t="e">
        <f>SUMIFS(AEEI_ele_2!G$3:G$136,AEEI_ele_2!$B$3:$B$136,AEEI_ele_3!$B40,AEEI_ele_2!$A$3:$A$136,AEEI_ele_3!$A40)*(1-SUMIFS([3]CO2_sec_dis_EU!$AQ$2:$AQ$109,[3]CO2_sec_dis_EU!$AO$2:$AO$109,$B40,[3]CO2_sec_dis_EU!$AM$2:$AM$109,$A40)*$M$3)</f>
        <v>#VALUE!</v>
      </c>
      <c r="H40" s="134" t="e">
        <f>SUMIFS(AEEI_ele_2!H$3:H$136,AEEI_ele_2!$B$3:$B$136,AEEI_ele_3!$B40,AEEI_ele_2!$A$3:$A$136,AEEI_ele_3!$A40)*(1-SUMIFS([3]CO2_sec_dis_EU!$AQ$2:$AQ$109,[3]CO2_sec_dis_EU!$AO$2:$AO$109,$B40,[3]CO2_sec_dis_EU!$AM$2:$AM$109,$A40)*$M$3)</f>
        <v>#VALUE!</v>
      </c>
      <c r="I40" s="134" t="e">
        <f>SUMIFS(AEEI_ele_2!I$3:I$136,AEEI_ele_2!$B$3:$B$136,AEEI_ele_3!$B40,AEEI_ele_2!$A$3:$A$136,AEEI_ele_3!$A40)*(1-SUMIFS([3]CO2_sec_dis_EU!$AQ$2:$AQ$109,[3]CO2_sec_dis_EU!$AO$2:$AO$109,$B40,[3]CO2_sec_dis_EU!$AM$2:$AM$109,$A40)*$M$3)</f>
        <v>#VALUE!</v>
      </c>
      <c r="J40" s="134" t="e">
        <f>SUMIFS(AEEI_ele_2!J$3:J$136,AEEI_ele_2!$B$3:$B$136,AEEI_ele_3!$B40,AEEI_ele_2!$A$3:$A$136,AEEI_ele_3!$A40)*(1-SUMIFS([3]CO2_sec_dis_EU!$AQ$2:$AQ$109,[3]CO2_sec_dis_EU!$AO$2:$AO$109,$B40,[3]CO2_sec_dis_EU!$AM$2:$AM$109,$A40)*$M$3)</f>
        <v>#VALUE!</v>
      </c>
      <c r="K40" s="140" t="e">
        <f>SUMIFS(AEEI_ele_2!K$3:K$136,AEEI_ele_2!$B$3:$B$136,AEEI_ele_3!$B40,AEEI_ele_2!$A$3:$A$136,AEEI_ele_3!$A40)*(1-SUMIFS([3]CO2_sec_dis_EU!$AQ$2:$AQ$109,[3]CO2_sec_dis_EU!$AO$2:$AO$109,$B40,[3]CO2_sec_dis_EU!$AM$2:$AM$109,$A40)*$M$3)</f>
        <v>#VALUE!</v>
      </c>
    </row>
    <row r="41" spans="1:11" ht="15.75" thickBot="1" x14ac:dyDescent="0.3">
      <c r="A41" s="143" t="s">
        <v>190</v>
      </c>
      <c r="B41" s="144" t="s">
        <v>201</v>
      </c>
      <c r="C41" s="144">
        <v>1</v>
      </c>
      <c r="D41" s="144">
        <v>0.96455651793083608</v>
      </c>
      <c r="E41" s="144" t="e">
        <f>SUMIFS(AEEI_ele_2!E$3:E$136,AEEI_ele_2!$B$3:$B$136,AEEI_ele_3!$B41,AEEI_ele_2!$A$3:$A$136,AEEI_ele_3!$A41)*(1-SUMIFS([3]CO2_sec_dis_EU!$AQ$2:$AQ$109,[3]CO2_sec_dis_EU!$AO$2:$AO$109,$B41,[3]CO2_sec_dis_EU!$AM$2:$AM$109,$A41)*$M$3)</f>
        <v>#VALUE!</v>
      </c>
      <c r="F41" s="144" t="e">
        <f>SUMIFS(AEEI_ele_2!F$3:F$136,AEEI_ele_2!$B$3:$B$136,AEEI_ele_3!$B41,AEEI_ele_2!$A$3:$A$136,AEEI_ele_3!$A41)*(1-SUMIFS([3]CO2_sec_dis_EU!$AQ$2:$AQ$109,[3]CO2_sec_dis_EU!$AO$2:$AO$109,$B41,[3]CO2_sec_dis_EU!$AM$2:$AM$109,$A41)*$M$3)</f>
        <v>#VALUE!</v>
      </c>
      <c r="G41" s="144" t="e">
        <f>SUMIFS(AEEI_ele_2!G$3:G$136,AEEI_ele_2!$B$3:$B$136,AEEI_ele_3!$B41,AEEI_ele_2!$A$3:$A$136,AEEI_ele_3!$A41)*(1-SUMIFS([3]CO2_sec_dis_EU!$AQ$2:$AQ$109,[3]CO2_sec_dis_EU!$AO$2:$AO$109,$B41,[3]CO2_sec_dis_EU!$AM$2:$AM$109,$A41)*$M$3)</f>
        <v>#VALUE!</v>
      </c>
      <c r="H41" s="144" t="e">
        <f>SUMIFS(AEEI_ele_2!H$3:H$136,AEEI_ele_2!$B$3:$B$136,AEEI_ele_3!$B41,AEEI_ele_2!$A$3:$A$136,AEEI_ele_3!$A41)*(1-SUMIFS([3]CO2_sec_dis_EU!$AQ$2:$AQ$109,[3]CO2_sec_dis_EU!$AO$2:$AO$109,$B41,[3]CO2_sec_dis_EU!$AM$2:$AM$109,$A41)*$M$3)</f>
        <v>#VALUE!</v>
      </c>
      <c r="I41" s="144" t="e">
        <f>SUMIFS(AEEI_ele_2!I$3:I$136,AEEI_ele_2!$B$3:$B$136,AEEI_ele_3!$B41,AEEI_ele_2!$A$3:$A$136,AEEI_ele_3!$A41)*(1-SUMIFS([3]CO2_sec_dis_EU!$AQ$2:$AQ$109,[3]CO2_sec_dis_EU!$AO$2:$AO$109,$B41,[3]CO2_sec_dis_EU!$AM$2:$AM$109,$A41)*$M$3)</f>
        <v>#VALUE!</v>
      </c>
      <c r="J41" s="144" t="e">
        <f>SUMIFS(AEEI_ele_2!J$3:J$136,AEEI_ele_2!$B$3:$B$136,AEEI_ele_3!$B41,AEEI_ele_2!$A$3:$A$136,AEEI_ele_3!$A41)*(1-SUMIFS([3]CO2_sec_dis_EU!$AQ$2:$AQ$109,[3]CO2_sec_dis_EU!$AO$2:$AO$109,$B41,[3]CO2_sec_dis_EU!$AM$2:$AM$109,$A41)*$M$3)</f>
        <v>#VALUE!</v>
      </c>
      <c r="K41" s="145" t="e">
        <f>SUMIFS(AEEI_ele_2!K$3:K$136,AEEI_ele_2!$B$3:$B$136,AEEI_ele_3!$B41,AEEI_ele_2!$A$3:$A$136,AEEI_ele_3!$A41)*(1-SUMIFS([3]CO2_sec_dis_EU!$AQ$2:$AQ$109,[3]CO2_sec_dis_EU!$AO$2:$AO$109,$B41,[3]CO2_sec_dis_EU!$AM$2:$AM$109,$A41)*$M$3)</f>
        <v>#VALUE!</v>
      </c>
    </row>
    <row r="42" spans="1:11" x14ac:dyDescent="0.25">
      <c r="A42" s="136" t="s">
        <v>184</v>
      </c>
      <c r="B42" s="137" t="s">
        <v>198</v>
      </c>
      <c r="C42" s="137">
        <v>1</v>
      </c>
      <c r="D42" s="137">
        <v>0.88810445596450405</v>
      </c>
      <c r="E42" s="137">
        <v>0.82</v>
      </c>
      <c r="F42" s="137">
        <v>0.78</v>
      </c>
      <c r="G42" s="137">
        <v>0.75</v>
      </c>
      <c r="H42" s="137">
        <v>0.7</v>
      </c>
      <c r="I42" s="137">
        <v>0.65</v>
      </c>
      <c r="J42" s="137">
        <v>0.62</v>
      </c>
      <c r="K42" s="138">
        <v>0.6</v>
      </c>
    </row>
    <row r="43" spans="1:11" x14ac:dyDescent="0.25">
      <c r="A43" s="139" t="s">
        <v>184</v>
      </c>
      <c r="B43" s="134" t="s">
        <v>203</v>
      </c>
      <c r="C43" s="134">
        <v>1</v>
      </c>
      <c r="D43" s="134">
        <v>0.88810445596450405</v>
      </c>
      <c r="E43" s="134">
        <v>0.82</v>
      </c>
      <c r="F43" s="134">
        <v>0.78</v>
      </c>
      <c r="G43" s="134">
        <v>0.75</v>
      </c>
      <c r="H43" s="134">
        <v>0.7</v>
      </c>
      <c r="I43" s="134">
        <v>0.65</v>
      </c>
      <c r="J43" s="134">
        <v>0.62</v>
      </c>
      <c r="K43" s="140">
        <v>0.6</v>
      </c>
    </row>
    <row r="44" spans="1:11" x14ac:dyDescent="0.25">
      <c r="A44" s="141" t="s">
        <v>184</v>
      </c>
      <c r="B44" s="135" t="s">
        <v>210</v>
      </c>
      <c r="C44" s="135">
        <v>1</v>
      </c>
      <c r="D44" s="135">
        <v>0.88810445596450405</v>
      </c>
      <c r="E44" s="135">
        <v>0.82</v>
      </c>
      <c r="F44" s="135">
        <v>0.78</v>
      </c>
      <c r="G44" s="135">
        <v>0.75</v>
      </c>
      <c r="H44" s="135">
        <v>0.7</v>
      </c>
      <c r="I44" s="135">
        <v>0.65</v>
      </c>
      <c r="J44" s="135">
        <v>0.62</v>
      </c>
      <c r="K44" s="142">
        <v>0.6</v>
      </c>
    </row>
    <row r="45" spans="1:11" x14ac:dyDescent="0.25">
      <c r="A45" s="139" t="s">
        <v>184</v>
      </c>
      <c r="B45" s="134" t="s">
        <v>204</v>
      </c>
      <c r="C45" s="134">
        <v>1</v>
      </c>
      <c r="D45" s="134">
        <v>0.88810445596450405</v>
      </c>
      <c r="E45" s="134">
        <v>0.82</v>
      </c>
      <c r="F45" s="134">
        <v>0.78</v>
      </c>
      <c r="G45" s="134">
        <v>0.75</v>
      </c>
      <c r="H45" s="134">
        <v>0.7</v>
      </c>
      <c r="I45" s="134">
        <v>0.65</v>
      </c>
      <c r="J45" s="134">
        <v>0.62</v>
      </c>
      <c r="K45" s="140">
        <v>0.6</v>
      </c>
    </row>
    <row r="46" spans="1:11" x14ac:dyDescent="0.25">
      <c r="A46" s="141" t="s">
        <v>184</v>
      </c>
      <c r="B46" s="135" t="s">
        <v>205</v>
      </c>
      <c r="C46" s="135">
        <v>1</v>
      </c>
      <c r="D46" s="135">
        <v>0.88810445596450405</v>
      </c>
      <c r="E46" s="135">
        <v>0.82</v>
      </c>
      <c r="F46" s="135">
        <v>0.78</v>
      </c>
      <c r="G46" s="135">
        <v>0.75</v>
      </c>
      <c r="H46" s="135">
        <v>0.7</v>
      </c>
      <c r="I46" s="135">
        <v>0.65</v>
      </c>
      <c r="J46" s="135">
        <v>0.62</v>
      </c>
      <c r="K46" s="142">
        <v>0.6</v>
      </c>
    </row>
    <row r="47" spans="1:11" x14ac:dyDescent="0.25">
      <c r="A47" s="139" t="s">
        <v>184</v>
      </c>
      <c r="B47" s="134" t="s">
        <v>206</v>
      </c>
      <c r="C47" s="134">
        <v>1</v>
      </c>
      <c r="D47" s="134">
        <v>0.88810445596450405</v>
      </c>
      <c r="E47" s="134">
        <v>0.82</v>
      </c>
      <c r="F47" s="134">
        <v>0.78</v>
      </c>
      <c r="G47" s="134">
        <v>0.75</v>
      </c>
      <c r="H47" s="134">
        <v>0.7</v>
      </c>
      <c r="I47" s="134">
        <v>0.65</v>
      </c>
      <c r="J47" s="134">
        <v>0.62</v>
      </c>
      <c r="K47" s="140">
        <v>0.6</v>
      </c>
    </row>
    <row r="48" spans="1:11" x14ac:dyDescent="0.25">
      <c r="A48" s="141" t="s">
        <v>184</v>
      </c>
      <c r="B48" s="135" t="s">
        <v>207</v>
      </c>
      <c r="C48" s="135">
        <v>1</v>
      </c>
      <c r="D48" s="135">
        <v>0.88810445596450405</v>
      </c>
      <c r="E48" s="135">
        <v>0.82</v>
      </c>
      <c r="F48" s="135">
        <v>0.78</v>
      </c>
      <c r="G48" s="135">
        <v>0.75</v>
      </c>
      <c r="H48" s="135">
        <v>0.7</v>
      </c>
      <c r="I48" s="135">
        <v>0.65</v>
      </c>
      <c r="J48" s="135">
        <v>0.62</v>
      </c>
      <c r="K48" s="142">
        <v>0.6</v>
      </c>
    </row>
    <row r="49" spans="1:11" x14ac:dyDescent="0.25">
      <c r="A49" s="139" t="s">
        <v>184</v>
      </c>
      <c r="B49" s="134" t="s">
        <v>208</v>
      </c>
      <c r="C49" s="134">
        <v>1</v>
      </c>
      <c r="D49" s="134">
        <v>0.88810445596450405</v>
      </c>
      <c r="E49" s="134">
        <v>0.82</v>
      </c>
      <c r="F49" s="134">
        <v>0.78</v>
      </c>
      <c r="G49" s="134">
        <v>0.75</v>
      </c>
      <c r="H49" s="134">
        <v>0.7</v>
      </c>
      <c r="I49" s="134">
        <v>0.65</v>
      </c>
      <c r="J49" s="134">
        <v>0.62</v>
      </c>
      <c r="K49" s="140">
        <v>0.6</v>
      </c>
    </row>
    <row r="50" spans="1:11" x14ac:dyDescent="0.25">
      <c r="A50" s="141" t="s">
        <v>184</v>
      </c>
      <c r="B50" s="135" t="s">
        <v>209</v>
      </c>
      <c r="C50" s="135">
        <v>1</v>
      </c>
      <c r="D50" s="135">
        <v>0.88810445596450405</v>
      </c>
      <c r="E50" s="135">
        <v>0.82</v>
      </c>
      <c r="F50" s="135">
        <v>0.78</v>
      </c>
      <c r="G50" s="135">
        <v>0.75</v>
      </c>
      <c r="H50" s="135">
        <v>0.7</v>
      </c>
      <c r="I50" s="135">
        <v>0.65</v>
      </c>
      <c r="J50" s="135">
        <v>0.62</v>
      </c>
      <c r="K50" s="142">
        <v>0.6</v>
      </c>
    </row>
    <row r="51" spans="1:11" x14ac:dyDescent="0.25">
      <c r="A51" s="139" t="s">
        <v>184</v>
      </c>
      <c r="B51" s="134" t="s">
        <v>199</v>
      </c>
      <c r="C51" s="134">
        <v>1</v>
      </c>
      <c r="D51" s="134">
        <v>0.88810445596450405</v>
      </c>
      <c r="E51" s="134">
        <v>0.82</v>
      </c>
      <c r="F51" s="134">
        <v>0.78</v>
      </c>
      <c r="G51" s="134">
        <v>0.75</v>
      </c>
      <c r="H51" s="134">
        <v>0.7</v>
      </c>
      <c r="I51" s="134">
        <v>0.65</v>
      </c>
      <c r="J51" s="134">
        <v>0.62</v>
      </c>
      <c r="K51" s="140">
        <v>0.6</v>
      </c>
    </row>
    <row r="52" spans="1:11" x14ac:dyDescent="0.25">
      <c r="A52" s="141" t="s">
        <v>184</v>
      </c>
      <c r="B52" s="135" t="s">
        <v>200</v>
      </c>
      <c r="C52" s="135">
        <v>1</v>
      </c>
      <c r="D52" s="135">
        <v>0.88810445596450405</v>
      </c>
      <c r="E52" s="135">
        <v>0.78624789060047529</v>
      </c>
      <c r="F52" s="135">
        <v>0.69793810627469499</v>
      </c>
      <c r="G52" s="135">
        <v>0.61916555925529615</v>
      </c>
      <c r="H52" s="135">
        <v>0.54809083732844166</v>
      </c>
      <c r="I52" s="135">
        <v>0.48336784112668468</v>
      </c>
      <c r="J52" s="135">
        <v>0.42398005503463382</v>
      </c>
      <c r="K52" s="142">
        <v>0.36926923917000753</v>
      </c>
    </row>
    <row r="53" spans="1:11" x14ac:dyDescent="0.25">
      <c r="A53" s="139" t="s">
        <v>184</v>
      </c>
      <c r="B53" s="134" t="s">
        <v>202</v>
      </c>
      <c r="C53" s="134">
        <v>1</v>
      </c>
      <c r="D53" s="134">
        <v>0.88810445596450405</v>
      </c>
      <c r="E53" s="134">
        <v>0.78624789060047529</v>
      </c>
      <c r="F53" s="134">
        <v>0.69793810627469499</v>
      </c>
      <c r="G53" s="134">
        <v>0.61916555925529615</v>
      </c>
      <c r="H53" s="134">
        <v>0.54809083732844166</v>
      </c>
      <c r="I53" s="134">
        <v>0.48336784112668468</v>
      </c>
      <c r="J53" s="134">
        <v>0.42398005503463382</v>
      </c>
      <c r="K53" s="140">
        <v>0.36926923917000753</v>
      </c>
    </row>
    <row r="54" spans="1:11" ht="15.75" thickBot="1" x14ac:dyDescent="0.3">
      <c r="A54" s="143" t="s">
        <v>184</v>
      </c>
      <c r="B54" s="144" t="s">
        <v>201</v>
      </c>
      <c r="C54" s="144">
        <v>1</v>
      </c>
      <c r="D54" s="144">
        <v>0.88810445596450405</v>
      </c>
      <c r="E54" s="144">
        <v>0.8</v>
      </c>
      <c r="F54" s="144">
        <v>0.76</v>
      </c>
      <c r="G54" s="144">
        <v>0.72</v>
      </c>
      <c r="H54" s="144">
        <v>0.68</v>
      </c>
      <c r="I54" s="144">
        <v>0.6</v>
      </c>
      <c r="J54" s="144">
        <v>0.55000000000000004</v>
      </c>
      <c r="K54" s="145">
        <v>0.5</v>
      </c>
    </row>
    <row r="55" spans="1:11" x14ac:dyDescent="0.25">
      <c r="A55" s="136" t="s">
        <v>191</v>
      </c>
      <c r="B55" s="137" t="s">
        <v>198</v>
      </c>
      <c r="C55" s="137">
        <v>1</v>
      </c>
      <c r="D55" s="137">
        <v>0.98</v>
      </c>
      <c r="E55" s="137">
        <v>0.85</v>
      </c>
      <c r="F55" s="137">
        <v>0.8</v>
      </c>
      <c r="G55" s="137">
        <v>0.75</v>
      </c>
      <c r="H55" s="137">
        <v>0.7</v>
      </c>
      <c r="I55" s="137">
        <v>0.68</v>
      </c>
      <c r="J55" s="137">
        <v>0.63432099361997696</v>
      </c>
      <c r="K55" s="138">
        <v>0.53050965130219341</v>
      </c>
    </row>
    <row r="56" spans="1:11" x14ac:dyDescent="0.25">
      <c r="A56" s="139" t="s">
        <v>191</v>
      </c>
      <c r="B56" s="134" t="s">
        <v>203</v>
      </c>
      <c r="C56" s="134">
        <v>1</v>
      </c>
      <c r="D56" s="134">
        <v>0.98</v>
      </c>
      <c r="E56" s="134">
        <v>0.85</v>
      </c>
      <c r="F56" s="134">
        <v>0.8</v>
      </c>
      <c r="G56" s="134">
        <v>0.75</v>
      </c>
      <c r="H56" s="134">
        <v>0.7</v>
      </c>
      <c r="I56" s="134">
        <v>0.68</v>
      </c>
      <c r="J56" s="134">
        <v>0.63432099361997696</v>
      </c>
      <c r="K56" s="140">
        <v>0.53050965130219341</v>
      </c>
    </row>
    <row r="57" spans="1:11" x14ac:dyDescent="0.25">
      <c r="A57" s="141" t="s">
        <v>191</v>
      </c>
      <c r="B57" s="135" t="s">
        <v>210</v>
      </c>
      <c r="C57" s="135">
        <v>1</v>
      </c>
      <c r="D57" s="135">
        <v>0.9</v>
      </c>
      <c r="E57" s="135">
        <v>0.85</v>
      </c>
      <c r="F57" s="135">
        <v>0.8</v>
      </c>
      <c r="G57" s="135">
        <v>0.75</v>
      </c>
      <c r="H57" s="135">
        <v>0.7</v>
      </c>
      <c r="I57" s="135">
        <v>0.68</v>
      </c>
      <c r="J57" s="135">
        <v>0.63432099361997696</v>
      </c>
      <c r="K57" s="142">
        <v>0.53050965130219341</v>
      </c>
    </row>
    <row r="58" spans="1:11" x14ac:dyDescent="0.25">
      <c r="A58" s="139" t="s">
        <v>191</v>
      </c>
      <c r="B58" s="134" t="s">
        <v>204</v>
      </c>
      <c r="C58" s="134">
        <v>1</v>
      </c>
      <c r="D58" s="134">
        <v>1.2</v>
      </c>
      <c r="E58" s="134">
        <v>0.85</v>
      </c>
      <c r="F58" s="134">
        <v>0.8</v>
      </c>
      <c r="G58" s="134">
        <v>0.75</v>
      </c>
      <c r="H58" s="134">
        <v>0.7</v>
      </c>
      <c r="I58" s="134">
        <v>0.68</v>
      </c>
      <c r="J58" s="134">
        <v>0.63432099361997696</v>
      </c>
      <c r="K58" s="140">
        <v>0.53050965130219341</v>
      </c>
    </row>
    <row r="59" spans="1:11" x14ac:dyDescent="0.25">
      <c r="A59" s="141" t="s">
        <v>191</v>
      </c>
      <c r="B59" s="135" t="s">
        <v>205</v>
      </c>
      <c r="C59" s="135">
        <v>1</v>
      </c>
      <c r="D59" s="135">
        <v>0.98</v>
      </c>
      <c r="E59" s="135">
        <v>0.85</v>
      </c>
      <c r="F59" s="135">
        <v>0.8</v>
      </c>
      <c r="G59" s="135">
        <v>0.75</v>
      </c>
      <c r="H59" s="135">
        <v>0.7</v>
      </c>
      <c r="I59" s="135">
        <v>0.68</v>
      </c>
      <c r="J59" s="135">
        <v>0.63432099361997696</v>
      </c>
      <c r="K59" s="142">
        <v>0.53050965130219341</v>
      </c>
    </row>
    <row r="60" spans="1:11" x14ac:dyDescent="0.25">
      <c r="A60" s="139" t="s">
        <v>191</v>
      </c>
      <c r="B60" s="134" t="s">
        <v>206</v>
      </c>
      <c r="C60" s="134">
        <v>1</v>
      </c>
      <c r="D60" s="134">
        <v>0.98</v>
      </c>
      <c r="E60" s="134">
        <v>0.85</v>
      </c>
      <c r="F60" s="134">
        <v>0.8</v>
      </c>
      <c r="G60" s="134">
        <v>0.75</v>
      </c>
      <c r="H60" s="134">
        <v>0.7</v>
      </c>
      <c r="I60" s="134">
        <v>0.68</v>
      </c>
      <c r="J60" s="134">
        <v>0.63432099361997696</v>
      </c>
      <c r="K60" s="140">
        <v>0.53050965130219341</v>
      </c>
    </row>
    <row r="61" spans="1:11" x14ac:dyDescent="0.25">
      <c r="A61" s="141" t="s">
        <v>191</v>
      </c>
      <c r="B61" s="135" t="s">
        <v>207</v>
      </c>
      <c r="C61" s="135">
        <v>1</v>
      </c>
      <c r="D61" s="135">
        <v>0.98</v>
      </c>
      <c r="E61" s="135">
        <v>0.85</v>
      </c>
      <c r="F61" s="135">
        <v>0.8</v>
      </c>
      <c r="G61" s="135">
        <v>0.75</v>
      </c>
      <c r="H61" s="135">
        <v>0.7</v>
      </c>
      <c r="I61" s="135">
        <v>0.68</v>
      </c>
      <c r="J61" s="135">
        <v>0.63432099361997696</v>
      </c>
      <c r="K61" s="142">
        <v>0.53050965130219341</v>
      </c>
    </row>
    <row r="62" spans="1:11" x14ac:dyDescent="0.25">
      <c r="A62" s="139" t="s">
        <v>191</v>
      </c>
      <c r="B62" s="134" t="s">
        <v>208</v>
      </c>
      <c r="C62" s="134">
        <v>1</v>
      </c>
      <c r="D62" s="134">
        <v>0.98</v>
      </c>
      <c r="E62" s="134">
        <v>0.85</v>
      </c>
      <c r="F62" s="134">
        <v>0.8</v>
      </c>
      <c r="G62" s="134">
        <v>0.75</v>
      </c>
      <c r="H62" s="134">
        <v>0.7</v>
      </c>
      <c r="I62" s="134">
        <v>0.68</v>
      </c>
      <c r="J62" s="134">
        <v>0.63432099361997696</v>
      </c>
      <c r="K62" s="140">
        <v>0.53050965130219341</v>
      </c>
    </row>
    <row r="63" spans="1:11" x14ac:dyDescent="0.25">
      <c r="A63" s="141" t="s">
        <v>191</v>
      </c>
      <c r="B63" s="135" t="s">
        <v>209</v>
      </c>
      <c r="C63" s="135">
        <v>1</v>
      </c>
      <c r="D63" s="135">
        <v>0.98</v>
      </c>
      <c r="E63" s="135">
        <v>0.85</v>
      </c>
      <c r="F63" s="135">
        <v>0.8</v>
      </c>
      <c r="G63" s="135">
        <v>0.75</v>
      </c>
      <c r="H63" s="135">
        <v>0.7</v>
      </c>
      <c r="I63" s="135">
        <v>0.68</v>
      </c>
      <c r="J63" s="135">
        <v>0.63432099361997696</v>
      </c>
      <c r="K63" s="142">
        <v>0.53050965130219341</v>
      </c>
    </row>
    <row r="64" spans="1:11" x14ac:dyDescent="0.25">
      <c r="A64" s="139" t="s">
        <v>191</v>
      </c>
      <c r="B64" s="134" t="s">
        <v>199</v>
      </c>
      <c r="C64" s="134">
        <v>1</v>
      </c>
      <c r="D64" s="134">
        <v>0.98</v>
      </c>
      <c r="E64" s="134">
        <v>0.85</v>
      </c>
      <c r="F64" s="134">
        <v>0.8</v>
      </c>
      <c r="G64" s="134">
        <v>0.75</v>
      </c>
      <c r="H64" s="134">
        <v>0.7</v>
      </c>
      <c r="I64" s="134">
        <v>0.68</v>
      </c>
      <c r="J64" s="134">
        <v>0.63432099361997696</v>
      </c>
      <c r="K64" s="140">
        <v>0.53050965130219341</v>
      </c>
    </row>
    <row r="65" spans="1:11" x14ac:dyDescent="0.25">
      <c r="A65" s="141" t="s">
        <v>191</v>
      </c>
      <c r="B65" s="135" t="s">
        <v>200</v>
      </c>
      <c r="C65" s="135">
        <v>1</v>
      </c>
      <c r="D65" s="135">
        <v>0.91912489452065504</v>
      </c>
      <c r="E65" s="135">
        <v>0.82969406016000002</v>
      </c>
      <c r="F65" s="135">
        <v>0.74269831394652996</v>
      </c>
      <c r="G65" s="135">
        <v>0.65782138862781103</v>
      </c>
      <c r="H65" s="135">
        <v>0.57572655149261198</v>
      </c>
      <c r="I65" s="135">
        <v>0.49715207086898899</v>
      </c>
      <c r="J65" s="135">
        <v>0.42288066241331801</v>
      </c>
      <c r="K65" s="142">
        <v>0.35367310086812898</v>
      </c>
    </row>
    <row r="66" spans="1:11" x14ac:dyDescent="0.25">
      <c r="A66" s="139" t="s">
        <v>191</v>
      </c>
      <c r="B66" s="134" t="s">
        <v>202</v>
      </c>
      <c r="C66" s="134">
        <v>1</v>
      </c>
      <c r="D66" s="134">
        <v>0.91912489452065504</v>
      </c>
      <c r="E66" s="134">
        <v>0.82969406016000002</v>
      </c>
      <c r="F66" s="134">
        <v>0.74269831394652996</v>
      </c>
      <c r="G66" s="134">
        <v>0.65782138862781103</v>
      </c>
      <c r="H66" s="134">
        <v>0.57572655149261198</v>
      </c>
      <c r="I66" s="134">
        <v>0.49715207086898899</v>
      </c>
      <c r="J66" s="134">
        <v>0.42288066241331801</v>
      </c>
      <c r="K66" s="140">
        <v>0.35367310086812898</v>
      </c>
    </row>
    <row r="67" spans="1:11" ht="15.75" thickBot="1" x14ac:dyDescent="0.3">
      <c r="A67" s="143" t="s">
        <v>191</v>
      </c>
      <c r="B67" s="144" t="s">
        <v>201</v>
      </c>
      <c r="C67" s="144">
        <v>1</v>
      </c>
      <c r="D67" s="144">
        <v>0.98</v>
      </c>
      <c r="E67" s="144">
        <v>0.85</v>
      </c>
      <c r="F67" s="144">
        <v>0.8</v>
      </c>
      <c r="G67" s="144">
        <v>0.75</v>
      </c>
      <c r="H67" s="144">
        <v>0.7</v>
      </c>
      <c r="I67" s="144">
        <v>0.68</v>
      </c>
      <c r="J67" s="144">
        <v>0.59203292737864521</v>
      </c>
      <c r="K67" s="145">
        <v>0.49514234121538053</v>
      </c>
    </row>
    <row r="68" spans="1:11" x14ac:dyDescent="0.25">
      <c r="A68" s="136" t="s">
        <v>185</v>
      </c>
      <c r="B68" s="137" t="s">
        <v>198</v>
      </c>
      <c r="C68" s="137">
        <v>1</v>
      </c>
      <c r="D68" s="137">
        <v>0.8</v>
      </c>
      <c r="E68" s="137">
        <v>0.84</v>
      </c>
      <c r="F68" s="137">
        <v>0.8</v>
      </c>
      <c r="G68" s="137">
        <v>0.78</v>
      </c>
      <c r="H68" s="137">
        <v>0.75</v>
      </c>
      <c r="I68" s="137">
        <v>0.70662148158534677</v>
      </c>
      <c r="J68" s="137">
        <v>0.64502482357866664</v>
      </c>
      <c r="K68" s="138">
        <v>0.58342155552389718</v>
      </c>
    </row>
    <row r="69" spans="1:11" x14ac:dyDescent="0.25">
      <c r="A69" s="139" t="s">
        <v>185</v>
      </c>
      <c r="B69" s="134" t="s">
        <v>203</v>
      </c>
      <c r="C69" s="134">
        <v>1</v>
      </c>
      <c r="D69" s="134">
        <v>0.9</v>
      </c>
      <c r="E69" s="134">
        <v>0.84</v>
      </c>
      <c r="F69" s="134">
        <v>0.8</v>
      </c>
      <c r="G69" s="134">
        <v>0.78</v>
      </c>
      <c r="H69" s="134">
        <v>0.75</v>
      </c>
      <c r="I69" s="134">
        <v>0.70662148158534677</v>
      </c>
      <c r="J69" s="134">
        <v>0.64502482357866664</v>
      </c>
      <c r="K69" s="140">
        <v>0.58342155552389718</v>
      </c>
    </row>
    <row r="70" spans="1:11" x14ac:dyDescent="0.25">
      <c r="A70" s="141" t="s">
        <v>185</v>
      </c>
      <c r="B70" s="135" t="s">
        <v>210</v>
      </c>
      <c r="C70" s="135">
        <v>1</v>
      </c>
      <c r="D70" s="135">
        <v>0.9</v>
      </c>
      <c r="E70" s="135">
        <v>0.84</v>
      </c>
      <c r="F70" s="135">
        <v>0.8</v>
      </c>
      <c r="G70" s="135">
        <v>0.78</v>
      </c>
      <c r="H70" s="135">
        <v>0.75</v>
      </c>
      <c r="I70" s="135">
        <v>0.70662148158534677</v>
      </c>
      <c r="J70" s="135">
        <v>0.64502482357866664</v>
      </c>
      <c r="K70" s="142">
        <v>0.58342155552389718</v>
      </c>
    </row>
    <row r="71" spans="1:11" x14ac:dyDescent="0.25">
      <c r="A71" s="139" t="s">
        <v>185</v>
      </c>
      <c r="B71" s="134" t="s">
        <v>204</v>
      </c>
      <c r="C71" s="134">
        <v>1</v>
      </c>
      <c r="D71" s="134">
        <v>1</v>
      </c>
      <c r="E71" s="134">
        <v>0.84</v>
      </c>
      <c r="F71" s="134">
        <v>0.8</v>
      </c>
      <c r="G71" s="134">
        <v>0.78</v>
      </c>
      <c r="H71" s="134">
        <v>0.75</v>
      </c>
      <c r="I71" s="134">
        <v>0.70662148158534677</v>
      </c>
      <c r="J71" s="134">
        <v>0.64502482357866664</v>
      </c>
      <c r="K71" s="140">
        <v>0.58342155552389718</v>
      </c>
    </row>
    <row r="72" spans="1:11" x14ac:dyDescent="0.25">
      <c r="A72" s="141" t="s">
        <v>185</v>
      </c>
      <c r="B72" s="135" t="s">
        <v>205</v>
      </c>
      <c r="C72" s="135">
        <v>1</v>
      </c>
      <c r="D72" s="135">
        <v>0.9</v>
      </c>
      <c r="E72" s="135">
        <v>0.84</v>
      </c>
      <c r="F72" s="135">
        <v>0.8</v>
      </c>
      <c r="G72" s="135">
        <v>0.78</v>
      </c>
      <c r="H72" s="135">
        <v>0.75</v>
      </c>
      <c r="I72" s="135">
        <v>0.70662148158534677</v>
      </c>
      <c r="J72" s="135">
        <v>0.64502482357866664</v>
      </c>
      <c r="K72" s="142">
        <v>0.58342155552389718</v>
      </c>
    </row>
    <row r="73" spans="1:11" x14ac:dyDescent="0.25">
      <c r="A73" s="139" t="s">
        <v>185</v>
      </c>
      <c r="B73" s="134" t="s">
        <v>206</v>
      </c>
      <c r="C73" s="134">
        <v>1</v>
      </c>
      <c r="D73" s="134">
        <v>0.9</v>
      </c>
      <c r="E73" s="134">
        <v>0.84</v>
      </c>
      <c r="F73" s="134">
        <v>0.8</v>
      </c>
      <c r="G73" s="134">
        <v>0.78</v>
      </c>
      <c r="H73" s="134">
        <v>0.75</v>
      </c>
      <c r="I73" s="134">
        <v>0.70662148158534677</v>
      </c>
      <c r="J73" s="134">
        <v>0.64502482357866664</v>
      </c>
      <c r="K73" s="140">
        <v>0.58342155552389718</v>
      </c>
    </row>
    <row r="74" spans="1:11" x14ac:dyDescent="0.25">
      <c r="A74" s="141" t="s">
        <v>185</v>
      </c>
      <c r="B74" s="135" t="s">
        <v>207</v>
      </c>
      <c r="C74" s="135">
        <v>1</v>
      </c>
      <c r="D74" s="135">
        <v>0.9</v>
      </c>
      <c r="E74" s="135">
        <v>0.84</v>
      </c>
      <c r="F74" s="135">
        <v>0.8</v>
      </c>
      <c r="G74" s="135">
        <v>0.78</v>
      </c>
      <c r="H74" s="135">
        <v>0.75</v>
      </c>
      <c r="I74" s="135">
        <v>0.70662148158534677</v>
      </c>
      <c r="J74" s="135">
        <v>0.64502482357866664</v>
      </c>
      <c r="K74" s="142">
        <v>0.58342155552389718</v>
      </c>
    </row>
    <row r="75" spans="1:11" x14ac:dyDescent="0.25">
      <c r="A75" s="139" t="s">
        <v>185</v>
      </c>
      <c r="B75" s="134" t="s">
        <v>208</v>
      </c>
      <c r="C75" s="134">
        <v>1</v>
      </c>
      <c r="D75" s="134">
        <v>0.9</v>
      </c>
      <c r="E75" s="134">
        <v>0.84</v>
      </c>
      <c r="F75" s="134">
        <v>0.8</v>
      </c>
      <c r="G75" s="134">
        <v>0.78</v>
      </c>
      <c r="H75" s="134">
        <v>0.75</v>
      </c>
      <c r="I75" s="134">
        <v>0.70662148158534677</v>
      </c>
      <c r="J75" s="134">
        <v>0.64502482357866664</v>
      </c>
      <c r="K75" s="140">
        <v>0.58342155552389718</v>
      </c>
    </row>
    <row r="76" spans="1:11" x14ac:dyDescent="0.25">
      <c r="A76" s="141" t="s">
        <v>185</v>
      </c>
      <c r="B76" s="135" t="s">
        <v>209</v>
      </c>
      <c r="C76" s="135">
        <v>1</v>
      </c>
      <c r="D76" s="135">
        <v>0.9</v>
      </c>
      <c r="E76" s="135">
        <v>0.84</v>
      </c>
      <c r="F76" s="135">
        <v>0.8</v>
      </c>
      <c r="G76" s="135">
        <v>0.78</v>
      </c>
      <c r="H76" s="135">
        <v>0.75</v>
      </c>
      <c r="I76" s="135">
        <v>0.70662148158534677</v>
      </c>
      <c r="J76" s="135">
        <v>0.64502482357866664</v>
      </c>
      <c r="K76" s="142">
        <v>0.58342155552389718</v>
      </c>
    </row>
    <row r="77" spans="1:11" x14ac:dyDescent="0.25">
      <c r="A77" s="139" t="s">
        <v>185</v>
      </c>
      <c r="B77" s="134" t="s">
        <v>199</v>
      </c>
      <c r="C77" s="134">
        <v>1</v>
      </c>
      <c r="D77" s="134">
        <v>0.9</v>
      </c>
      <c r="E77" s="134">
        <v>0.84</v>
      </c>
      <c r="F77" s="134">
        <v>0.8</v>
      </c>
      <c r="G77" s="134">
        <v>0.78</v>
      </c>
      <c r="H77" s="134">
        <v>0.75</v>
      </c>
      <c r="I77" s="134">
        <v>0.70662148158534677</v>
      </c>
      <c r="J77" s="134">
        <v>0.64502482357866664</v>
      </c>
      <c r="K77" s="140">
        <v>0.58342155552389718</v>
      </c>
    </row>
    <row r="78" spans="1:11" x14ac:dyDescent="0.25">
      <c r="A78" s="141" t="s">
        <v>185</v>
      </c>
      <c r="B78" s="135" t="s">
        <v>200</v>
      </c>
      <c r="C78" s="135">
        <v>1</v>
      </c>
      <c r="D78" s="135">
        <v>0.97066605609340073</v>
      </c>
      <c r="E78" s="135">
        <v>0.92856472441440374</v>
      </c>
      <c r="F78" s="135">
        <v>0.87946812746096226</v>
      </c>
      <c r="G78" s="135">
        <v>0.82515036943339537</v>
      </c>
      <c r="H78" s="135">
        <v>0.76708378213066231</v>
      </c>
      <c r="I78" s="135">
        <v>0.70662148158534677</v>
      </c>
      <c r="J78" s="135">
        <v>0.64502482357866664</v>
      </c>
      <c r="K78" s="142">
        <v>0.58342155552389718</v>
      </c>
    </row>
    <row r="79" spans="1:11" x14ac:dyDescent="0.25">
      <c r="A79" s="139" t="s">
        <v>185</v>
      </c>
      <c r="B79" s="134" t="s">
        <v>202</v>
      </c>
      <c r="C79" s="134">
        <v>1</v>
      </c>
      <c r="D79" s="134">
        <v>0.97066605609340073</v>
      </c>
      <c r="E79" s="134">
        <v>0.9</v>
      </c>
      <c r="F79" s="134">
        <v>0.85</v>
      </c>
      <c r="G79" s="134">
        <v>0.8</v>
      </c>
      <c r="H79" s="134">
        <v>0.74</v>
      </c>
      <c r="I79" s="134">
        <v>0.66</v>
      </c>
      <c r="J79" s="134">
        <v>0.6</v>
      </c>
      <c r="K79" s="140">
        <v>0.55000000000000004</v>
      </c>
    </row>
    <row r="80" spans="1:11" ht="15.75" thickBot="1" x14ac:dyDescent="0.3">
      <c r="A80" s="143" t="s">
        <v>185</v>
      </c>
      <c r="B80" s="144" t="s">
        <v>201</v>
      </c>
      <c r="C80" s="144">
        <v>1</v>
      </c>
      <c r="D80" s="144">
        <v>0.9</v>
      </c>
      <c r="E80" s="144">
        <v>0.81</v>
      </c>
      <c r="F80" s="144">
        <v>0.8</v>
      </c>
      <c r="G80" s="144">
        <v>0.78</v>
      </c>
      <c r="H80" s="144">
        <v>0.75</v>
      </c>
      <c r="I80" s="144">
        <v>0.70662148158534677</v>
      </c>
      <c r="J80" s="144">
        <v>0.64502482357866664</v>
      </c>
      <c r="K80" s="145">
        <v>0.58342155552389718</v>
      </c>
    </row>
    <row r="81" spans="1:11" x14ac:dyDescent="0.25">
      <c r="A81" s="136" t="s">
        <v>186</v>
      </c>
      <c r="B81" s="137" t="s">
        <v>198</v>
      </c>
      <c r="C81" s="137">
        <v>1</v>
      </c>
      <c r="D81" s="137">
        <v>0.92</v>
      </c>
      <c r="E81" s="137">
        <v>0.92</v>
      </c>
      <c r="F81" s="137">
        <v>0.88</v>
      </c>
      <c r="G81" s="137">
        <v>0.86</v>
      </c>
      <c r="H81" s="137">
        <v>0.86</v>
      </c>
      <c r="I81" s="137">
        <v>0.8</v>
      </c>
      <c r="J81" s="137">
        <v>0.78</v>
      </c>
      <c r="K81" s="138">
        <v>0.65</v>
      </c>
    </row>
    <row r="82" spans="1:11" x14ac:dyDescent="0.25">
      <c r="A82" s="139" t="s">
        <v>186</v>
      </c>
      <c r="B82" s="134" t="s">
        <v>203</v>
      </c>
      <c r="C82" s="134">
        <v>1</v>
      </c>
      <c r="D82" s="134">
        <v>0.92</v>
      </c>
      <c r="E82" s="134">
        <v>0.92</v>
      </c>
      <c r="F82" s="134">
        <v>0.88</v>
      </c>
      <c r="G82" s="134">
        <v>0.86</v>
      </c>
      <c r="H82" s="134">
        <v>0.86</v>
      </c>
      <c r="I82" s="134">
        <v>0.8</v>
      </c>
      <c r="J82" s="134">
        <v>0.78</v>
      </c>
      <c r="K82" s="140">
        <v>0.75</v>
      </c>
    </row>
    <row r="83" spans="1:11" x14ac:dyDescent="0.25">
      <c r="A83" s="141" t="s">
        <v>186</v>
      </c>
      <c r="B83" s="135" t="s">
        <v>210</v>
      </c>
      <c r="C83" s="135">
        <v>1</v>
      </c>
      <c r="D83" s="135">
        <v>0.92</v>
      </c>
      <c r="E83" s="135">
        <v>0.92</v>
      </c>
      <c r="F83" s="135">
        <v>0.88</v>
      </c>
      <c r="G83" s="135">
        <v>0.86</v>
      </c>
      <c r="H83" s="135">
        <v>0.86</v>
      </c>
      <c r="I83" s="135">
        <v>0.8</v>
      </c>
      <c r="J83" s="135">
        <v>0.78</v>
      </c>
      <c r="K83" s="142">
        <v>0.75</v>
      </c>
    </row>
    <row r="84" spans="1:11" x14ac:dyDescent="0.25">
      <c r="A84" s="139" t="s">
        <v>186</v>
      </c>
      <c r="B84" s="134" t="s">
        <v>204</v>
      </c>
      <c r="C84" s="134">
        <v>1</v>
      </c>
      <c r="D84" s="134">
        <v>0.92</v>
      </c>
      <c r="E84" s="134">
        <v>0.92</v>
      </c>
      <c r="F84" s="134">
        <v>0.88</v>
      </c>
      <c r="G84" s="134">
        <v>0.86</v>
      </c>
      <c r="H84" s="134">
        <v>0.86</v>
      </c>
      <c r="I84" s="134">
        <v>0.8</v>
      </c>
      <c r="J84" s="134">
        <v>0.78</v>
      </c>
      <c r="K84" s="140">
        <v>0.75</v>
      </c>
    </row>
    <row r="85" spans="1:11" x14ac:dyDescent="0.25">
      <c r="A85" s="141" t="s">
        <v>186</v>
      </c>
      <c r="B85" s="135" t="s">
        <v>205</v>
      </c>
      <c r="C85" s="135">
        <v>1</v>
      </c>
      <c r="D85" s="135">
        <v>0.92</v>
      </c>
      <c r="E85" s="135">
        <v>0.92</v>
      </c>
      <c r="F85" s="135">
        <v>0.88</v>
      </c>
      <c r="G85" s="135">
        <v>0.86</v>
      </c>
      <c r="H85" s="135">
        <v>0.86</v>
      </c>
      <c r="I85" s="135">
        <v>0.8</v>
      </c>
      <c r="J85" s="135">
        <v>0.78</v>
      </c>
      <c r="K85" s="142">
        <v>0.75</v>
      </c>
    </row>
    <row r="86" spans="1:11" x14ac:dyDescent="0.25">
      <c r="A86" s="139" t="s">
        <v>186</v>
      </c>
      <c r="B86" s="134" t="s">
        <v>206</v>
      </c>
      <c r="C86" s="134">
        <v>1</v>
      </c>
      <c r="D86" s="134">
        <v>0.92</v>
      </c>
      <c r="E86" s="134">
        <v>0.92</v>
      </c>
      <c r="F86" s="134">
        <v>0.88</v>
      </c>
      <c r="G86" s="134">
        <v>0.86</v>
      </c>
      <c r="H86" s="134">
        <v>0.86</v>
      </c>
      <c r="I86" s="134">
        <v>0.8</v>
      </c>
      <c r="J86" s="134">
        <v>0.78</v>
      </c>
      <c r="K86" s="140">
        <v>0.75</v>
      </c>
    </row>
    <row r="87" spans="1:11" x14ac:dyDescent="0.25">
      <c r="A87" s="141" t="s">
        <v>186</v>
      </c>
      <c r="B87" s="135" t="s">
        <v>207</v>
      </c>
      <c r="C87" s="135">
        <v>1</v>
      </c>
      <c r="D87" s="135">
        <v>0.92</v>
      </c>
      <c r="E87" s="135">
        <v>0.92</v>
      </c>
      <c r="F87" s="135">
        <v>0.88</v>
      </c>
      <c r="G87" s="135">
        <v>0.86</v>
      </c>
      <c r="H87" s="135">
        <v>0.86</v>
      </c>
      <c r="I87" s="135">
        <v>0.8</v>
      </c>
      <c r="J87" s="135">
        <v>0.78</v>
      </c>
      <c r="K87" s="142">
        <v>0.75</v>
      </c>
    </row>
    <row r="88" spans="1:11" x14ac:dyDescent="0.25">
      <c r="A88" s="139" t="s">
        <v>186</v>
      </c>
      <c r="B88" s="134" t="s">
        <v>208</v>
      </c>
      <c r="C88" s="134">
        <v>1</v>
      </c>
      <c r="D88" s="134">
        <v>0.92</v>
      </c>
      <c r="E88" s="134">
        <v>0.92</v>
      </c>
      <c r="F88" s="134">
        <v>0.88</v>
      </c>
      <c r="G88" s="134">
        <v>0.86</v>
      </c>
      <c r="H88" s="134">
        <v>0.86</v>
      </c>
      <c r="I88" s="134">
        <v>0.8</v>
      </c>
      <c r="J88" s="134">
        <v>0.78</v>
      </c>
      <c r="K88" s="140">
        <v>0.75</v>
      </c>
    </row>
    <row r="89" spans="1:11" x14ac:dyDescent="0.25">
      <c r="A89" s="141" t="s">
        <v>186</v>
      </c>
      <c r="B89" s="135" t="s">
        <v>209</v>
      </c>
      <c r="C89" s="135">
        <v>1</v>
      </c>
      <c r="D89" s="135">
        <v>0.92</v>
      </c>
      <c r="E89" s="135">
        <v>0.92</v>
      </c>
      <c r="F89" s="135">
        <v>0.88</v>
      </c>
      <c r="G89" s="135">
        <v>0.86</v>
      </c>
      <c r="H89" s="135">
        <v>0.86</v>
      </c>
      <c r="I89" s="135">
        <v>0.8</v>
      </c>
      <c r="J89" s="135">
        <v>0.78</v>
      </c>
      <c r="K89" s="142">
        <v>0.75</v>
      </c>
    </row>
    <row r="90" spans="1:11" x14ac:dyDescent="0.25">
      <c r="A90" s="139" t="s">
        <v>186</v>
      </c>
      <c r="B90" s="134" t="s">
        <v>199</v>
      </c>
      <c r="C90" s="134">
        <v>1</v>
      </c>
      <c r="D90" s="134">
        <v>0.92</v>
      </c>
      <c r="E90" s="134">
        <v>0.92</v>
      </c>
      <c r="F90" s="134">
        <v>0.88</v>
      </c>
      <c r="G90" s="134">
        <v>0.86</v>
      </c>
      <c r="H90" s="134">
        <v>0.86</v>
      </c>
      <c r="I90" s="134">
        <v>0.8</v>
      </c>
      <c r="J90" s="134">
        <v>0.78</v>
      </c>
      <c r="K90" s="140">
        <v>0.75</v>
      </c>
    </row>
    <row r="91" spans="1:11" x14ac:dyDescent="0.25">
      <c r="A91" s="141" t="s">
        <v>186</v>
      </c>
      <c r="B91" s="135" t="s">
        <v>200</v>
      </c>
      <c r="C91" s="135">
        <v>1</v>
      </c>
      <c r="D91" s="135">
        <v>0.98336480650328151</v>
      </c>
      <c r="E91" s="135">
        <v>0.96856988997218951</v>
      </c>
      <c r="F91" s="135">
        <v>0.94938194259831643</v>
      </c>
      <c r="G91" s="135">
        <v>0.92462251012382013</v>
      </c>
      <c r="H91" s="135">
        <v>0.89421357997788686</v>
      </c>
      <c r="I91" s="135">
        <v>0.85828180250214636</v>
      </c>
      <c r="J91" s="135">
        <v>0.81721241934725553</v>
      </c>
      <c r="K91" s="142">
        <v>0.77165040189409961</v>
      </c>
    </row>
    <row r="92" spans="1:11" x14ac:dyDescent="0.25">
      <c r="A92" s="139" t="s">
        <v>186</v>
      </c>
      <c r="B92" s="134" t="s">
        <v>202</v>
      </c>
      <c r="C92" s="134">
        <v>1</v>
      </c>
      <c r="D92" s="134">
        <v>0.98336480650328151</v>
      </c>
      <c r="E92" s="134">
        <v>0.96856988997218951</v>
      </c>
      <c r="F92" s="134">
        <v>0.94938194259831643</v>
      </c>
      <c r="G92" s="134">
        <v>0.92462251012382013</v>
      </c>
      <c r="H92" s="134">
        <v>0.91</v>
      </c>
      <c r="I92" s="134">
        <v>0.89</v>
      </c>
      <c r="J92" s="134">
        <v>0.85</v>
      </c>
      <c r="K92" s="140">
        <v>0.8</v>
      </c>
    </row>
    <row r="93" spans="1:11" ht="15.75" thickBot="1" x14ac:dyDescent="0.3">
      <c r="A93" s="143" t="s">
        <v>186</v>
      </c>
      <c r="B93" s="144" t="s">
        <v>201</v>
      </c>
      <c r="C93" s="144">
        <v>1</v>
      </c>
      <c r="D93" s="144">
        <v>0.98336480650328151</v>
      </c>
      <c r="E93" s="144">
        <v>0.96856988997218951</v>
      </c>
      <c r="F93" s="144">
        <v>0.94938194259831643</v>
      </c>
      <c r="G93" s="144">
        <v>0.92462251012382013</v>
      </c>
      <c r="H93" s="144">
        <v>0.91</v>
      </c>
      <c r="I93" s="144">
        <v>0.89</v>
      </c>
      <c r="J93" s="144">
        <v>0.85</v>
      </c>
      <c r="K93" s="145">
        <v>0.8</v>
      </c>
    </row>
    <row r="94" spans="1:11" x14ac:dyDescent="0.25">
      <c r="A94" s="136" t="s">
        <v>192</v>
      </c>
      <c r="B94" s="137" t="s">
        <v>198</v>
      </c>
      <c r="C94" s="137">
        <v>1</v>
      </c>
      <c r="D94" s="137">
        <v>0.96037713916813838</v>
      </c>
      <c r="E94" s="137">
        <v>0.89889345671912457</v>
      </c>
      <c r="F94" s="137">
        <v>0.85</v>
      </c>
      <c r="G94" s="137">
        <v>0.84</v>
      </c>
      <c r="H94" s="137">
        <v>0.8</v>
      </c>
      <c r="I94" s="137">
        <v>0.71</v>
      </c>
      <c r="J94" s="137">
        <v>0.62</v>
      </c>
      <c r="K94" s="138">
        <v>0.55000000000000004</v>
      </c>
    </row>
    <row r="95" spans="1:11" x14ac:dyDescent="0.25">
      <c r="A95" s="139" t="s">
        <v>192</v>
      </c>
      <c r="B95" s="134" t="s">
        <v>203</v>
      </c>
      <c r="C95" s="134">
        <v>1</v>
      </c>
      <c r="D95" s="134">
        <v>0.96037713916813838</v>
      </c>
      <c r="E95" s="134">
        <v>0.89889345671912457</v>
      </c>
      <c r="F95" s="134">
        <v>0.85</v>
      </c>
      <c r="G95" s="134">
        <v>0.84</v>
      </c>
      <c r="H95" s="134">
        <v>0.8</v>
      </c>
      <c r="I95" s="134">
        <v>0.71</v>
      </c>
      <c r="J95" s="134">
        <v>0.62</v>
      </c>
      <c r="K95" s="140">
        <v>0.55000000000000004</v>
      </c>
    </row>
    <row r="96" spans="1:11" x14ac:dyDescent="0.25">
      <c r="A96" s="141" t="s">
        <v>192</v>
      </c>
      <c r="B96" s="135" t="s">
        <v>210</v>
      </c>
      <c r="C96" s="135">
        <v>1</v>
      </c>
      <c r="D96" s="135">
        <v>1.1000000000000001</v>
      </c>
      <c r="E96" s="135">
        <v>0.89889345671912457</v>
      </c>
      <c r="F96" s="135">
        <v>0.85</v>
      </c>
      <c r="G96" s="135">
        <v>0.84</v>
      </c>
      <c r="H96" s="135">
        <v>0.8</v>
      </c>
      <c r="I96" s="135">
        <v>0.71</v>
      </c>
      <c r="J96" s="135">
        <v>0.62</v>
      </c>
      <c r="K96" s="142">
        <v>0.55000000000000004</v>
      </c>
    </row>
    <row r="97" spans="1:11" x14ac:dyDescent="0.25">
      <c r="A97" s="139" t="s">
        <v>192</v>
      </c>
      <c r="B97" s="134" t="s">
        <v>204</v>
      </c>
      <c r="C97" s="134">
        <v>1</v>
      </c>
      <c r="D97" s="134">
        <v>0.96037713916813838</v>
      </c>
      <c r="E97" s="134">
        <v>0.89889345671912457</v>
      </c>
      <c r="F97" s="134">
        <v>0.85</v>
      </c>
      <c r="G97" s="134">
        <v>0.84</v>
      </c>
      <c r="H97" s="134">
        <v>0.8</v>
      </c>
      <c r="I97" s="134">
        <v>0.71</v>
      </c>
      <c r="J97" s="134">
        <v>0.62</v>
      </c>
      <c r="K97" s="140">
        <v>0.55000000000000004</v>
      </c>
    </row>
    <row r="98" spans="1:11" x14ac:dyDescent="0.25">
      <c r="A98" s="141" t="s">
        <v>192</v>
      </c>
      <c r="B98" s="135" t="s">
        <v>205</v>
      </c>
      <c r="C98" s="135">
        <v>1</v>
      </c>
      <c r="D98" s="135">
        <v>0.96037713916813838</v>
      </c>
      <c r="E98" s="135">
        <v>0.89889345671912457</v>
      </c>
      <c r="F98" s="135">
        <v>0.85</v>
      </c>
      <c r="G98" s="135">
        <v>0.84</v>
      </c>
      <c r="H98" s="135">
        <v>0.8</v>
      </c>
      <c r="I98" s="135">
        <v>0.71</v>
      </c>
      <c r="J98" s="135">
        <v>0.62</v>
      </c>
      <c r="K98" s="142">
        <v>0.55000000000000004</v>
      </c>
    </row>
    <row r="99" spans="1:11" x14ac:dyDescent="0.25">
      <c r="A99" s="139" t="s">
        <v>192</v>
      </c>
      <c r="B99" s="134" t="s">
        <v>206</v>
      </c>
      <c r="C99" s="134">
        <v>1</v>
      </c>
      <c r="D99" s="134">
        <v>0.96037713916813838</v>
      </c>
      <c r="E99" s="134">
        <v>0.89889345671912457</v>
      </c>
      <c r="F99" s="134">
        <v>0.85</v>
      </c>
      <c r="G99" s="134">
        <v>0.84</v>
      </c>
      <c r="H99" s="134">
        <v>0.8</v>
      </c>
      <c r="I99" s="134">
        <v>0.71</v>
      </c>
      <c r="J99" s="134">
        <v>0.62</v>
      </c>
      <c r="K99" s="140">
        <v>0.55000000000000004</v>
      </c>
    </row>
    <row r="100" spans="1:11" x14ac:dyDescent="0.25">
      <c r="A100" s="141" t="s">
        <v>192</v>
      </c>
      <c r="B100" s="135" t="s">
        <v>207</v>
      </c>
      <c r="C100" s="135">
        <v>1</v>
      </c>
      <c r="D100" s="135">
        <v>0.96037713916813838</v>
      </c>
      <c r="E100" s="135">
        <v>0.89889345671912457</v>
      </c>
      <c r="F100" s="135">
        <v>0.85</v>
      </c>
      <c r="G100" s="135">
        <v>0.84</v>
      </c>
      <c r="H100" s="135">
        <v>0.8</v>
      </c>
      <c r="I100" s="135">
        <v>0.71</v>
      </c>
      <c r="J100" s="135">
        <v>0.62</v>
      </c>
      <c r="K100" s="142">
        <v>0.55000000000000004</v>
      </c>
    </row>
    <row r="101" spans="1:11" x14ac:dyDescent="0.25">
      <c r="A101" s="139" t="s">
        <v>192</v>
      </c>
      <c r="B101" s="134" t="s">
        <v>208</v>
      </c>
      <c r="C101" s="134">
        <v>1</v>
      </c>
      <c r="D101" s="134">
        <v>0.96037713916813838</v>
      </c>
      <c r="E101" s="134">
        <v>0.89889345671912457</v>
      </c>
      <c r="F101" s="134">
        <v>0.85</v>
      </c>
      <c r="G101" s="134">
        <v>0.84</v>
      </c>
      <c r="H101" s="134">
        <v>0.8</v>
      </c>
      <c r="I101" s="134">
        <v>0.71</v>
      </c>
      <c r="J101" s="134">
        <v>0.62</v>
      </c>
      <c r="K101" s="140">
        <v>0.55000000000000004</v>
      </c>
    </row>
    <row r="102" spans="1:11" x14ac:dyDescent="0.25">
      <c r="A102" s="141" t="s">
        <v>192</v>
      </c>
      <c r="B102" s="135" t="s">
        <v>209</v>
      </c>
      <c r="C102" s="135">
        <v>1</v>
      </c>
      <c r="D102" s="135">
        <v>0.96037713916813838</v>
      </c>
      <c r="E102" s="135">
        <v>0.89889345671912457</v>
      </c>
      <c r="F102" s="135">
        <v>0.85</v>
      </c>
      <c r="G102" s="135">
        <v>0.84</v>
      </c>
      <c r="H102" s="135">
        <v>0.8</v>
      </c>
      <c r="I102" s="135">
        <v>0.71</v>
      </c>
      <c r="J102" s="135">
        <v>0.62</v>
      </c>
      <c r="K102" s="142">
        <v>0.55000000000000004</v>
      </c>
    </row>
    <row r="103" spans="1:11" x14ac:dyDescent="0.25">
      <c r="A103" s="139" t="s">
        <v>192</v>
      </c>
      <c r="B103" s="134" t="s">
        <v>199</v>
      </c>
      <c r="C103" s="134">
        <v>1</v>
      </c>
      <c r="D103" s="134">
        <v>0.96037713916813838</v>
      </c>
      <c r="E103" s="134">
        <v>0.89889345671912457</v>
      </c>
      <c r="F103" s="134">
        <v>0.85</v>
      </c>
      <c r="G103" s="134">
        <v>0.84</v>
      </c>
      <c r="H103" s="134">
        <v>0.8</v>
      </c>
      <c r="I103" s="134">
        <v>0.71</v>
      </c>
      <c r="J103" s="134">
        <v>0.62</v>
      </c>
      <c r="K103" s="140">
        <v>0.55000000000000004</v>
      </c>
    </row>
    <row r="104" spans="1:11" x14ac:dyDescent="0.25">
      <c r="A104" s="141" t="s">
        <v>192</v>
      </c>
      <c r="B104" s="135" t="s">
        <v>200</v>
      </c>
      <c r="C104" s="135">
        <v>1</v>
      </c>
      <c r="D104" s="135">
        <v>0.96037713916813838</v>
      </c>
      <c r="E104" s="135">
        <v>0.89889345671912457</v>
      </c>
      <c r="F104" s="135">
        <v>0.82917077872424128</v>
      </c>
      <c r="G104" s="135">
        <v>0.75450573048137215</v>
      </c>
      <c r="H104" s="135">
        <v>0.67740500156783479</v>
      </c>
      <c r="I104" s="135">
        <v>0.59998104517898887</v>
      </c>
      <c r="J104" s="135">
        <v>0.52401090735460498</v>
      </c>
      <c r="K104" s="142">
        <v>0.45096827846919002</v>
      </c>
    </row>
    <row r="105" spans="1:11" x14ac:dyDescent="0.25">
      <c r="A105" s="139" t="s">
        <v>192</v>
      </c>
      <c r="B105" s="134" t="s">
        <v>202</v>
      </c>
      <c r="C105" s="134">
        <v>1</v>
      </c>
      <c r="D105" s="134">
        <v>0.96037713916813838</v>
      </c>
      <c r="E105" s="134">
        <v>0.89889345671912457</v>
      </c>
      <c r="F105" s="134">
        <v>0.85</v>
      </c>
      <c r="G105" s="134">
        <v>0.84</v>
      </c>
      <c r="H105" s="134">
        <v>0.8</v>
      </c>
      <c r="I105" s="134">
        <v>0.78</v>
      </c>
      <c r="J105" s="134">
        <v>0.71</v>
      </c>
      <c r="K105" s="140">
        <v>0.66</v>
      </c>
    </row>
    <row r="106" spans="1:11" ht="15.75" thickBot="1" x14ac:dyDescent="0.3">
      <c r="A106" s="143" t="s">
        <v>192</v>
      </c>
      <c r="B106" s="144" t="s">
        <v>201</v>
      </c>
      <c r="C106" s="144">
        <v>1</v>
      </c>
      <c r="D106" s="144">
        <v>0.96037713916813838</v>
      </c>
      <c r="E106" s="144">
        <v>0.89889345671912457</v>
      </c>
      <c r="F106" s="144">
        <v>0.84</v>
      </c>
      <c r="G106" s="144">
        <v>0.82</v>
      </c>
      <c r="H106" s="144">
        <v>0.76</v>
      </c>
      <c r="I106" s="144">
        <v>0.72</v>
      </c>
      <c r="J106" s="144">
        <v>0.65</v>
      </c>
      <c r="K106" s="145">
        <v>0.6</v>
      </c>
    </row>
    <row r="107" spans="1:11" ht="15.75" thickBot="1" x14ac:dyDescent="0.3">
      <c r="A107" s="136" t="s">
        <v>193</v>
      </c>
      <c r="B107" s="137" t="s">
        <v>198</v>
      </c>
      <c r="C107" s="137">
        <v>1</v>
      </c>
      <c r="D107" s="137">
        <v>0.97979457699710037</v>
      </c>
      <c r="E107" s="137">
        <v>0.96</v>
      </c>
      <c r="F107" s="137">
        <v>0.9</v>
      </c>
      <c r="G107" s="137">
        <v>0.6</v>
      </c>
      <c r="H107" s="137">
        <v>0.57999999999999996</v>
      </c>
      <c r="I107" s="137">
        <v>0.48</v>
      </c>
      <c r="J107" s="137">
        <v>0.45</v>
      </c>
      <c r="K107" s="138">
        <v>0.35</v>
      </c>
    </row>
    <row r="108" spans="1:11" x14ac:dyDescent="0.25">
      <c r="A108" s="139" t="s">
        <v>193</v>
      </c>
      <c r="B108" s="134" t="s">
        <v>203</v>
      </c>
      <c r="C108" s="134">
        <v>1</v>
      </c>
      <c r="D108" s="134">
        <v>0.97979457699710037</v>
      </c>
      <c r="E108" s="134">
        <v>0.96</v>
      </c>
      <c r="F108" s="134">
        <v>0.96</v>
      </c>
      <c r="G108" s="137">
        <v>0.6</v>
      </c>
      <c r="H108" s="137">
        <v>0.57999999999999996</v>
      </c>
      <c r="I108" s="137">
        <v>0.48</v>
      </c>
      <c r="J108" s="137">
        <v>0.45</v>
      </c>
      <c r="K108" s="138">
        <v>0.35</v>
      </c>
    </row>
    <row r="109" spans="1:11" x14ac:dyDescent="0.25">
      <c r="A109" s="141" t="s">
        <v>193</v>
      </c>
      <c r="B109" s="135" t="s">
        <v>210</v>
      </c>
      <c r="C109" s="135">
        <v>1</v>
      </c>
      <c r="D109" s="135">
        <v>0.97979457699710037</v>
      </c>
      <c r="E109" s="135">
        <v>0.96</v>
      </c>
      <c r="F109" s="135">
        <v>0.96</v>
      </c>
      <c r="G109" s="135">
        <v>0.8</v>
      </c>
      <c r="H109" s="135">
        <v>0.7</v>
      </c>
      <c r="I109" s="135">
        <v>0.6</v>
      </c>
      <c r="J109" s="135">
        <v>0.6</v>
      </c>
      <c r="K109" s="142">
        <v>0.5</v>
      </c>
    </row>
    <row r="110" spans="1:11" x14ac:dyDescent="0.25">
      <c r="A110" s="139" t="s">
        <v>193</v>
      </c>
      <c r="B110" s="134" t="s">
        <v>204</v>
      </c>
      <c r="C110" s="134">
        <v>1</v>
      </c>
      <c r="D110" s="134">
        <v>0.97979457699710037</v>
      </c>
      <c r="E110" s="134">
        <v>0.96</v>
      </c>
      <c r="F110" s="134">
        <v>0.96</v>
      </c>
      <c r="G110" s="134">
        <v>0.93</v>
      </c>
      <c r="H110" s="134">
        <v>0.9</v>
      </c>
      <c r="I110" s="134">
        <v>0.85</v>
      </c>
      <c r="J110" s="134">
        <v>0.8</v>
      </c>
      <c r="K110" s="140">
        <v>0.76</v>
      </c>
    </row>
    <row r="111" spans="1:11" x14ac:dyDescent="0.25">
      <c r="A111" s="141" t="s">
        <v>193</v>
      </c>
      <c r="B111" s="135" t="s">
        <v>205</v>
      </c>
      <c r="C111" s="135">
        <v>1</v>
      </c>
      <c r="D111" s="135">
        <v>0.97979457699710037</v>
      </c>
      <c r="E111" s="135">
        <v>0.96</v>
      </c>
      <c r="F111" s="135">
        <v>0.9</v>
      </c>
      <c r="G111" s="135">
        <v>0.6</v>
      </c>
      <c r="H111" s="135">
        <v>0.57999999999999996</v>
      </c>
      <c r="I111" s="135">
        <v>0.5</v>
      </c>
      <c r="J111" s="135">
        <v>0.45</v>
      </c>
      <c r="K111" s="142">
        <v>0.35</v>
      </c>
    </row>
    <row r="112" spans="1:11" x14ac:dyDescent="0.25">
      <c r="A112" s="139" t="s">
        <v>193</v>
      </c>
      <c r="B112" s="134" t="s">
        <v>206</v>
      </c>
      <c r="C112" s="134">
        <v>1</v>
      </c>
      <c r="D112" s="134">
        <v>0.97979457699710037</v>
      </c>
      <c r="E112" s="134">
        <v>0.96</v>
      </c>
      <c r="F112" s="134">
        <v>0.96</v>
      </c>
      <c r="G112" s="134">
        <v>0.93</v>
      </c>
      <c r="H112" s="134">
        <v>0.9</v>
      </c>
      <c r="I112" s="134">
        <v>0.85</v>
      </c>
      <c r="J112" s="134">
        <v>0.8</v>
      </c>
      <c r="K112" s="140">
        <v>0.76</v>
      </c>
    </row>
    <row r="113" spans="1:11" x14ac:dyDescent="0.25">
      <c r="A113" s="141" t="s">
        <v>193</v>
      </c>
      <c r="B113" s="135" t="s">
        <v>207</v>
      </c>
      <c r="C113" s="135">
        <v>1</v>
      </c>
      <c r="D113" s="135">
        <v>0.97979457699710037</v>
      </c>
      <c r="E113" s="135">
        <v>0.96</v>
      </c>
      <c r="F113" s="135">
        <v>0.96</v>
      </c>
      <c r="G113" s="135">
        <v>0.93</v>
      </c>
      <c r="H113" s="135">
        <v>0.9</v>
      </c>
      <c r="I113" s="135">
        <v>0.85</v>
      </c>
      <c r="J113" s="135">
        <v>0.8</v>
      </c>
      <c r="K113" s="142">
        <v>0.76</v>
      </c>
    </row>
    <row r="114" spans="1:11" x14ac:dyDescent="0.25">
      <c r="A114" s="139" t="s">
        <v>193</v>
      </c>
      <c r="B114" s="134" t="s">
        <v>208</v>
      </c>
      <c r="C114" s="134">
        <v>1</v>
      </c>
      <c r="D114" s="134">
        <v>0.97979457699710037</v>
      </c>
      <c r="E114" s="134">
        <v>0.96</v>
      </c>
      <c r="F114" s="134">
        <v>0.96</v>
      </c>
      <c r="G114" s="134">
        <v>0.93</v>
      </c>
      <c r="H114" s="134">
        <v>0.9</v>
      </c>
      <c r="I114" s="134">
        <v>0.85</v>
      </c>
      <c r="J114" s="134">
        <v>0.8</v>
      </c>
      <c r="K114" s="140">
        <v>0.76</v>
      </c>
    </row>
    <row r="115" spans="1:11" x14ac:dyDescent="0.25">
      <c r="A115" s="141" t="s">
        <v>193</v>
      </c>
      <c r="B115" s="135" t="s">
        <v>209</v>
      </c>
      <c r="C115" s="135">
        <v>1</v>
      </c>
      <c r="D115" s="135">
        <v>0.97979457699710037</v>
      </c>
      <c r="E115" s="135">
        <v>0.96</v>
      </c>
      <c r="F115" s="135">
        <v>0.96</v>
      </c>
      <c r="G115" s="135">
        <v>0.93</v>
      </c>
      <c r="H115" s="135">
        <v>0.9</v>
      </c>
      <c r="I115" s="135">
        <v>0.85</v>
      </c>
      <c r="J115" s="135">
        <v>0.8</v>
      </c>
      <c r="K115" s="142">
        <v>0.76</v>
      </c>
    </row>
    <row r="116" spans="1:11" x14ac:dyDescent="0.25">
      <c r="A116" s="139" t="s">
        <v>193</v>
      </c>
      <c r="B116" s="134" t="s">
        <v>199</v>
      </c>
      <c r="C116" s="134">
        <v>1</v>
      </c>
      <c r="D116" s="134">
        <v>0.97979457699710037</v>
      </c>
      <c r="E116" s="134">
        <v>0.96</v>
      </c>
      <c r="F116" s="134">
        <v>0.96</v>
      </c>
      <c r="G116" s="134">
        <v>0.93</v>
      </c>
      <c r="H116" s="134">
        <v>0.9</v>
      </c>
      <c r="I116" s="134">
        <v>0.85</v>
      </c>
      <c r="J116" s="134">
        <v>0.8</v>
      </c>
      <c r="K116" s="140">
        <v>0.76</v>
      </c>
    </row>
    <row r="117" spans="1:11" x14ac:dyDescent="0.25">
      <c r="A117" s="141" t="s">
        <v>193</v>
      </c>
      <c r="B117" s="135" t="s">
        <v>200</v>
      </c>
      <c r="C117" s="135">
        <v>1</v>
      </c>
      <c r="D117" s="135">
        <v>0.97979457699710037</v>
      </c>
      <c r="E117" s="135">
        <v>0.94868611089850396</v>
      </c>
      <c r="F117" s="135">
        <v>0.90984449370550213</v>
      </c>
      <c r="G117" s="135">
        <v>0.8648076806118975</v>
      </c>
      <c r="H117" s="135">
        <v>0.81486062669243375</v>
      </c>
      <c r="I117" s="135">
        <v>0.76121834561547574</v>
      </c>
      <c r="J117" s="135">
        <v>0.70505450606500242</v>
      </c>
      <c r="K117" s="142">
        <v>0.64745562869115425</v>
      </c>
    </row>
    <row r="118" spans="1:11" x14ac:dyDescent="0.25">
      <c r="A118" s="139" t="s">
        <v>193</v>
      </c>
      <c r="B118" s="134" t="s">
        <v>202</v>
      </c>
      <c r="C118" s="134">
        <v>1</v>
      </c>
      <c r="D118" s="134">
        <v>0.97979457699710037</v>
      </c>
      <c r="E118" s="134">
        <v>0.96</v>
      </c>
      <c r="F118" s="134">
        <v>0.95</v>
      </c>
      <c r="G118" s="134">
        <v>0.91</v>
      </c>
      <c r="H118" s="134">
        <v>0.87</v>
      </c>
      <c r="I118" s="134">
        <v>0.8</v>
      </c>
      <c r="J118" s="134">
        <v>0.75</v>
      </c>
      <c r="K118" s="140">
        <v>0.7</v>
      </c>
    </row>
    <row r="119" spans="1:11" ht="15.75" thickBot="1" x14ac:dyDescent="0.3">
      <c r="A119" s="143" t="s">
        <v>193</v>
      </c>
      <c r="B119" s="144" t="s">
        <v>201</v>
      </c>
      <c r="C119" s="144">
        <v>1</v>
      </c>
      <c r="D119" s="144">
        <v>0.97979457699710037</v>
      </c>
      <c r="E119" s="144">
        <v>0.96</v>
      </c>
      <c r="F119" s="144">
        <v>0.96</v>
      </c>
      <c r="G119" s="144">
        <v>0.93</v>
      </c>
      <c r="H119" s="144">
        <v>0.9</v>
      </c>
      <c r="I119" s="144">
        <v>0.85</v>
      </c>
      <c r="J119" s="144">
        <v>0.8</v>
      </c>
      <c r="K119" s="145">
        <v>0.76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2:M119"/>
  <sheetViews>
    <sheetView zoomScaleNormal="100" workbookViewId="0">
      <pane xSplit="2" ySplit="2" topLeftCell="C3" activePane="bottomRight" state="frozen"/>
      <selection activeCell="J29" sqref="J29"/>
      <selection pane="topRight" activeCell="J29" sqref="J29"/>
      <selection pane="bottomLeft" activeCell="J29" sqref="J29"/>
      <selection pane="bottomRight" activeCell="G27" sqref="G27"/>
    </sheetView>
  </sheetViews>
  <sheetFormatPr baseColWidth="10" defaultColWidth="11.42578125" defaultRowHeight="15" x14ac:dyDescent="0.25"/>
  <sheetData>
    <row r="2" spans="1:13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</row>
    <row r="3" spans="1:13" x14ac:dyDescent="0.25">
      <c r="A3" s="136" t="s">
        <v>183</v>
      </c>
      <c r="B3" s="137" t="s">
        <v>198</v>
      </c>
      <c r="C3" s="137">
        <v>1</v>
      </c>
      <c r="D3" s="137">
        <v>0.75</v>
      </c>
      <c r="E3" s="137" t="e">
        <f>SUMIFS(AEEI_ff_2!E$3:E$145,AEEI_ff_2!$B$3:$B$145,AEEI_ff_3!$B3,AEEI_ff_2!$A$3:$A$145,AEEI_ff_3!$A3)*(1-SUMIFS([3]CO2_sec_dis_EU!$AQ$2:$AQ$109,[3]CO2_sec_dis_EU!$AO$2:$AO$109,$B3,[3]CO2_sec_dis_EU!$AM$2:$AM$109,$A3)*$M$3)</f>
        <v>#VALUE!</v>
      </c>
      <c r="F3" s="137" t="e">
        <f>SUMIFS(AEEI_ff_2!F$3:F$145,AEEI_ff_2!$B$3:$B$145,AEEI_ff_3!$B3,AEEI_ff_2!$A$3:$A$145,AEEI_ff_3!$A3)*(1-SUMIFS([3]CO2_sec_dis_EU!$AQ$2:$AQ$109,[3]CO2_sec_dis_EU!$AO$2:$AO$109,$B3,[3]CO2_sec_dis_EU!$AM$2:$AM$109,$A3)*$M$3)</f>
        <v>#VALUE!</v>
      </c>
      <c r="G3" s="137" t="e">
        <f>SUMIFS(AEEI_ff_2!G$3:G$145,AEEI_ff_2!$B$3:$B$145,AEEI_ff_3!$B3,AEEI_ff_2!$A$3:$A$145,AEEI_ff_3!$A3)*(1-SUMIFS([3]CO2_sec_dis_EU!$AQ$2:$AQ$109,[3]CO2_sec_dis_EU!$AO$2:$AO$109,$B3,[3]CO2_sec_dis_EU!$AM$2:$AM$109,$A3)*$M$3)</f>
        <v>#VALUE!</v>
      </c>
      <c r="H3" s="137" t="e">
        <f>SUMIFS(AEEI_ff_2!H$3:H$145,AEEI_ff_2!$B$3:$B$145,AEEI_ff_3!$B3,AEEI_ff_2!$A$3:$A$145,AEEI_ff_3!$A3)*(1-SUMIFS([3]CO2_sec_dis_EU!$AQ$2:$AQ$109,[3]CO2_sec_dis_EU!$AO$2:$AO$109,$B3,[3]CO2_sec_dis_EU!$AM$2:$AM$109,$A3)*$M$3)</f>
        <v>#VALUE!</v>
      </c>
      <c r="I3" s="137" t="e">
        <f>SUMIFS(AEEI_ff_2!I$3:I$145,AEEI_ff_2!$B$3:$B$145,AEEI_ff_3!$B3,AEEI_ff_2!$A$3:$A$145,AEEI_ff_3!$A3)*(1-SUMIFS([3]CO2_sec_dis_EU!$AQ$2:$AQ$109,[3]CO2_sec_dis_EU!$AO$2:$AO$109,$B3,[3]CO2_sec_dis_EU!$AM$2:$AM$109,$A3)*$M$3)</f>
        <v>#VALUE!</v>
      </c>
      <c r="J3" s="137" t="e">
        <f>SUMIFS(AEEI_ff_2!J$3:J$145,AEEI_ff_2!$B$3:$B$145,AEEI_ff_3!$B3,AEEI_ff_2!$A$3:$A$145,AEEI_ff_3!$A3)*(1-SUMIFS([3]CO2_sec_dis_EU!$AQ$2:$AQ$109,[3]CO2_sec_dis_EU!$AO$2:$AO$109,$B3,[3]CO2_sec_dis_EU!$AM$2:$AM$109,$A3)*$M$3)</f>
        <v>#VALUE!</v>
      </c>
      <c r="K3" s="138" t="e">
        <f>SUMIFS(AEEI_ff_2!K$3:K$145,AEEI_ff_2!$B$3:$B$145,AEEI_ff_3!$B3,AEEI_ff_2!$A$3:$A$145,AEEI_ff_3!$A3)*(1-SUMIFS([3]CO2_sec_dis_EU!$AQ$2:$AQ$109,[3]CO2_sec_dis_EU!$AO$2:$AO$109,$B3,[3]CO2_sec_dis_EU!$AM$2:$AM$109,$A3)*$M$3)</f>
        <v>#VALUE!</v>
      </c>
      <c r="M3" s="135">
        <v>0</v>
      </c>
    </row>
    <row r="4" spans="1:13" x14ac:dyDescent="0.25">
      <c r="A4" s="139" t="s">
        <v>183</v>
      </c>
      <c r="B4" s="134" t="s">
        <v>203</v>
      </c>
      <c r="C4" s="134">
        <v>1</v>
      </c>
      <c r="D4" s="134">
        <v>0.35</v>
      </c>
      <c r="E4" s="134" t="e">
        <f>SUMIFS(AEEI_ff_2!E$3:E$145,AEEI_ff_2!$B$3:$B$145,AEEI_ff_3!$B4,AEEI_ff_2!$A$3:$A$145,AEEI_ff_3!$A4)*(1-SUMIFS([3]CO2_sec_dis_EU!$AQ$2:$AQ$109,[3]CO2_sec_dis_EU!$AO$2:$AO$109,$B4,[3]CO2_sec_dis_EU!$AM$2:$AM$109,$A4)*$M$3)</f>
        <v>#VALUE!</v>
      </c>
      <c r="F4" s="134" t="e">
        <f>SUMIFS(AEEI_ff_2!F$3:F$145,AEEI_ff_2!$B$3:$B$145,AEEI_ff_3!$B4,AEEI_ff_2!$A$3:$A$145,AEEI_ff_3!$A4)*(1-SUMIFS([3]CO2_sec_dis_EU!$AQ$2:$AQ$109,[3]CO2_sec_dis_EU!$AO$2:$AO$109,$B4,[3]CO2_sec_dis_EU!$AM$2:$AM$109,$A4)*$M$3)</f>
        <v>#VALUE!</v>
      </c>
      <c r="G4" s="134" t="e">
        <f>SUMIFS(AEEI_ff_2!G$3:G$145,AEEI_ff_2!$B$3:$B$145,AEEI_ff_3!$B4,AEEI_ff_2!$A$3:$A$145,AEEI_ff_3!$A4)*(1-SUMIFS([3]CO2_sec_dis_EU!$AQ$2:$AQ$109,[3]CO2_sec_dis_EU!$AO$2:$AO$109,$B4,[3]CO2_sec_dis_EU!$AM$2:$AM$109,$A4)*$M$3)</f>
        <v>#VALUE!</v>
      </c>
      <c r="H4" s="134" t="e">
        <f>SUMIFS(AEEI_ff_2!H$3:H$145,AEEI_ff_2!$B$3:$B$145,AEEI_ff_3!$B4,AEEI_ff_2!$A$3:$A$145,AEEI_ff_3!$A4)*(1-SUMIFS([3]CO2_sec_dis_EU!$AQ$2:$AQ$109,[3]CO2_sec_dis_EU!$AO$2:$AO$109,$B4,[3]CO2_sec_dis_EU!$AM$2:$AM$109,$A4)*$M$3)</f>
        <v>#VALUE!</v>
      </c>
      <c r="I4" s="134" t="e">
        <f>SUMIFS(AEEI_ff_2!I$3:I$145,AEEI_ff_2!$B$3:$B$145,AEEI_ff_3!$B4,AEEI_ff_2!$A$3:$A$145,AEEI_ff_3!$A4)*(1-SUMIFS([3]CO2_sec_dis_EU!$AQ$2:$AQ$109,[3]CO2_sec_dis_EU!$AO$2:$AO$109,$B4,[3]CO2_sec_dis_EU!$AM$2:$AM$109,$A4)*$M$3)</f>
        <v>#VALUE!</v>
      </c>
      <c r="J4" s="134" t="e">
        <f>SUMIFS(AEEI_ff_2!J$3:J$145,AEEI_ff_2!$B$3:$B$145,AEEI_ff_3!$B4,AEEI_ff_2!$A$3:$A$145,AEEI_ff_3!$A4)*(1-SUMIFS([3]CO2_sec_dis_EU!$AQ$2:$AQ$109,[3]CO2_sec_dis_EU!$AO$2:$AO$109,$B4,[3]CO2_sec_dis_EU!$AM$2:$AM$109,$A4)*$M$3)</f>
        <v>#VALUE!</v>
      </c>
      <c r="K4" s="140" t="e">
        <f>SUMIFS(AEEI_ff_2!K$3:K$145,AEEI_ff_2!$B$3:$B$145,AEEI_ff_3!$B4,AEEI_ff_2!$A$3:$A$145,AEEI_ff_3!$A4)*(1-SUMIFS([3]CO2_sec_dis_EU!$AQ$2:$AQ$109,[3]CO2_sec_dis_EU!$AO$2:$AO$109,$B4,[3]CO2_sec_dis_EU!$AM$2:$AM$109,$A4)*$M$3)</f>
        <v>#VALUE!</v>
      </c>
    </row>
    <row r="5" spans="1:13" x14ac:dyDescent="0.25">
      <c r="A5" s="141" t="s">
        <v>183</v>
      </c>
      <c r="B5" s="135" t="s">
        <v>210</v>
      </c>
      <c r="C5" s="135">
        <v>1</v>
      </c>
      <c r="D5" s="135">
        <v>1.1000000000000001</v>
      </c>
      <c r="E5" s="135" t="e">
        <f>SUMIFS(AEEI_ff_2!E$3:E$145,AEEI_ff_2!$B$3:$B$145,AEEI_ff_3!$B5,AEEI_ff_2!$A$3:$A$145,AEEI_ff_3!$A5)*(1-SUMIFS([3]CO2_sec_dis_EU!$AQ$2:$AQ$109,[3]CO2_sec_dis_EU!$AO$2:$AO$109,$B5,[3]CO2_sec_dis_EU!$AM$2:$AM$109,$A5)*$M$3)</f>
        <v>#VALUE!</v>
      </c>
      <c r="F5" s="135" t="e">
        <f>SUMIFS(AEEI_ff_2!F$3:F$145,AEEI_ff_2!$B$3:$B$145,AEEI_ff_3!$B5,AEEI_ff_2!$A$3:$A$145,AEEI_ff_3!$A5)*(1-SUMIFS([3]CO2_sec_dis_EU!$AQ$2:$AQ$109,[3]CO2_sec_dis_EU!$AO$2:$AO$109,$B5,[3]CO2_sec_dis_EU!$AM$2:$AM$109,$A5)*$M$3)</f>
        <v>#VALUE!</v>
      </c>
      <c r="G5" s="135" t="e">
        <f>SUMIFS(AEEI_ff_2!G$3:G$145,AEEI_ff_2!$B$3:$B$145,AEEI_ff_3!$B5,AEEI_ff_2!$A$3:$A$145,AEEI_ff_3!$A5)*(1-SUMIFS([3]CO2_sec_dis_EU!$AQ$2:$AQ$109,[3]CO2_sec_dis_EU!$AO$2:$AO$109,$B5,[3]CO2_sec_dis_EU!$AM$2:$AM$109,$A5)*$M$3)</f>
        <v>#VALUE!</v>
      </c>
      <c r="H5" s="135" t="e">
        <f>SUMIFS(AEEI_ff_2!H$3:H$145,AEEI_ff_2!$B$3:$B$145,AEEI_ff_3!$B5,AEEI_ff_2!$A$3:$A$145,AEEI_ff_3!$A5)*(1-SUMIFS([3]CO2_sec_dis_EU!$AQ$2:$AQ$109,[3]CO2_sec_dis_EU!$AO$2:$AO$109,$B5,[3]CO2_sec_dis_EU!$AM$2:$AM$109,$A5)*$M$3)</f>
        <v>#VALUE!</v>
      </c>
      <c r="I5" s="135" t="e">
        <f>SUMIFS(AEEI_ff_2!I$3:I$145,AEEI_ff_2!$B$3:$B$145,AEEI_ff_3!$B5,AEEI_ff_2!$A$3:$A$145,AEEI_ff_3!$A5)*(1-SUMIFS([3]CO2_sec_dis_EU!$AQ$2:$AQ$109,[3]CO2_sec_dis_EU!$AO$2:$AO$109,$B5,[3]CO2_sec_dis_EU!$AM$2:$AM$109,$A5)*$M$3)</f>
        <v>#VALUE!</v>
      </c>
      <c r="J5" s="135" t="e">
        <f>SUMIFS(AEEI_ff_2!J$3:J$145,AEEI_ff_2!$B$3:$B$145,AEEI_ff_3!$B5,AEEI_ff_2!$A$3:$A$145,AEEI_ff_3!$A5)*(1-SUMIFS([3]CO2_sec_dis_EU!$AQ$2:$AQ$109,[3]CO2_sec_dis_EU!$AO$2:$AO$109,$B5,[3]CO2_sec_dis_EU!$AM$2:$AM$109,$A5)*$M$3)</f>
        <v>#VALUE!</v>
      </c>
      <c r="K5" s="142" t="e">
        <f>SUMIFS(AEEI_ff_2!K$3:K$145,AEEI_ff_2!$B$3:$B$145,AEEI_ff_3!$B5,AEEI_ff_2!$A$3:$A$145,AEEI_ff_3!$A5)*(1-SUMIFS([3]CO2_sec_dis_EU!$AQ$2:$AQ$109,[3]CO2_sec_dis_EU!$AO$2:$AO$109,$B5,[3]CO2_sec_dis_EU!$AM$2:$AM$109,$A5)*$M$3)</f>
        <v>#VALUE!</v>
      </c>
    </row>
    <row r="6" spans="1:13" x14ac:dyDescent="0.25">
      <c r="A6" s="139" t="s">
        <v>183</v>
      </c>
      <c r="B6" s="134" t="s">
        <v>204</v>
      </c>
      <c r="C6" s="134">
        <v>1</v>
      </c>
      <c r="D6" s="134">
        <v>1.85</v>
      </c>
      <c r="E6" s="134" t="e">
        <f>SUMIFS(AEEI_ff_2!E$3:E$145,AEEI_ff_2!$B$3:$B$145,AEEI_ff_3!$B6,AEEI_ff_2!$A$3:$A$145,AEEI_ff_3!$A6)*(1-SUMIFS([3]CO2_sec_dis_EU!$AQ$2:$AQ$109,[3]CO2_sec_dis_EU!$AO$2:$AO$109,$B6,[3]CO2_sec_dis_EU!$AM$2:$AM$109,$A6)*$M$3)</f>
        <v>#VALUE!</v>
      </c>
      <c r="F6" s="134" t="e">
        <f>SUMIFS(AEEI_ff_2!F$3:F$145,AEEI_ff_2!$B$3:$B$145,AEEI_ff_3!$B6,AEEI_ff_2!$A$3:$A$145,AEEI_ff_3!$A6)*(1-SUMIFS([3]CO2_sec_dis_EU!$AQ$2:$AQ$109,[3]CO2_sec_dis_EU!$AO$2:$AO$109,$B6,[3]CO2_sec_dis_EU!$AM$2:$AM$109,$A6)*$M$3)</f>
        <v>#VALUE!</v>
      </c>
      <c r="G6" s="134" t="e">
        <f>SUMIFS(AEEI_ff_2!G$3:G$145,AEEI_ff_2!$B$3:$B$145,AEEI_ff_3!$B6,AEEI_ff_2!$A$3:$A$145,AEEI_ff_3!$A6)*(1-SUMIFS([3]CO2_sec_dis_EU!$AQ$2:$AQ$109,[3]CO2_sec_dis_EU!$AO$2:$AO$109,$B6,[3]CO2_sec_dis_EU!$AM$2:$AM$109,$A6)*$M$3)</f>
        <v>#VALUE!</v>
      </c>
      <c r="H6" s="134" t="e">
        <f>SUMIFS(AEEI_ff_2!H$3:H$145,AEEI_ff_2!$B$3:$B$145,AEEI_ff_3!$B6,AEEI_ff_2!$A$3:$A$145,AEEI_ff_3!$A6)*(1-SUMIFS([3]CO2_sec_dis_EU!$AQ$2:$AQ$109,[3]CO2_sec_dis_EU!$AO$2:$AO$109,$B6,[3]CO2_sec_dis_EU!$AM$2:$AM$109,$A6)*$M$3)</f>
        <v>#VALUE!</v>
      </c>
      <c r="I6" s="134" t="e">
        <f>SUMIFS(AEEI_ff_2!I$3:I$145,AEEI_ff_2!$B$3:$B$145,AEEI_ff_3!$B6,AEEI_ff_2!$A$3:$A$145,AEEI_ff_3!$A6)*(1-SUMIFS([3]CO2_sec_dis_EU!$AQ$2:$AQ$109,[3]CO2_sec_dis_EU!$AO$2:$AO$109,$B6,[3]CO2_sec_dis_EU!$AM$2:$AM$109,$A6)*$M$3)</f>
        <v>#VALUE!</v>
      </c>
      <c r="J6" s="134" t="e">
        <f>SUMIFS(AEEI_ff_2!J$3:J$145,AEEI_ff_2!$B$3:$B$145,AEEI_ff_3!$B6,AEEI_ff_2!$A$3:$A$145,AEEI_ff_3!$A6)*(1-SUMIFS([3]CO2_sec_dis_EU!$AQ$2:$AQ$109,[3]CO2_sec_dis_EU!$AO$2:$AO$109,$B6,[3]CO2_sec_dis_EU!$AM$2:$AM$109,$A6)*$M$3)</f>
        <v>#VALUE!</v>
      </c>
      <c r="K6" s="140" t="e">
        <f>SUMIFS(AEEI_ff_2!K$3:K$145,AEEI_ff_2!$B$3:$B$145,AEEI_ff_3!$B6,AEEI_ff_2!$A$3:$A$145,AEEI_ff_3!$A6)*(1-SUMIFS([3]CO2_sec_dis_EU!$AQ$2:$AQ$109,[3]CO2_sec_dis_EU!$AO$2:$AO$109,$B6,[3]CO2_sec_dis_EU!$AM$2:$AM$109,$A6)*$M$3)</f>
        <v>#VALUE!</v>
      </c>
    </row>
    <row r="7" spans="1:13" x14ac:dyDescent="0.25">
      <c r="A7" s="141" t="s">
        <v>183</v>
      </c>
      <c r="B7" s="135" t="s">
        <v>205</v>
      </c>
      <c r="C7" s="135">
        <v>1</v>
      </c>
      <c r="D7" s="135">
        <v>0.8</v>
      </c>
      <c r="E7" s="135" t="e">
        <f>SUMIFS(AEEI_ff_2!E$3:E$145,AEEI_ff_2!$B$3:$B$145,AEEI_ff_3!$B7,AEEI_ff_2!$A$3:$A$145,AEEI_ff_3!$A7)*(1-SUMIFS([3]CO2_sec_dis_EU!$AQ$2:$AQ$109,[3]CO2_sec_dis_EU!$AO$2:$AO$109,$B7,[3]CO2_sec_dis_EU!$AM$2:$AM$109,$A7)*$M$3)</f>
        <v>#VALUE!</v>
      </c>
      <c r="F7" s="135" t="e">
        <f>SUMIFS(AEEI_ff_2!F$3:F$145,AEEI_ff_2!$B$3:$B$145,AEEI_ff_3!$B7,AEEI_ff_2!$A$3:$A$145,AEEI_ff_3!$A7)*(1-SUMIFS([3]CO2_sec_dis_EU!$AQ$2:$AQ$109,[3]CO2_sec_dis_EU!$AO$2:$AO$109,$B7,[3]CO2_sec_dis_EU!$AM$2:$AM$109,$A7)*$M$3)</f>
        <v>#VALUE!</v>
      </c>
      <c r="G7" s="135" t="e">
        <f>SUMIFS(AEEI_ff_2!G$3:G$145,AEEI_ff_2!$B$3:$B$145,AEEI_ff_3!$B7,AEEI_ff_2!$A$3:$A$145,AEEI_ff_3!$A7)*(1-SUMIFS([3]CO2_sec_dis_EU!$AQ$2:$AQ$109,[3]CO2_sec_dis_EU!$AO$2:$AO$109,$B7,[3]CO2_sec_dis_EU!$AM$2:$AM$109,$A7)*$M$3)</f>
        <v>#VALUE!</v>
      </c>
      <c r="H7" s="135" t="e">
        <f>SUMIFS(AEEI_ff_2!H$3:H$145,AEEI_ff_2!$B$3:$B$145,AEEI_ff_3!$B7,AEEI_ff_2!$A$3:$A$145,AEEI_ff_3!$A7)*(1-SUMIFS([3]CO2_sec_dis_EU!$AQ$2:$AQ$109,[3]CO2_sec_dis_EU!$AO$2:$AO$109,$B7,[3]CO2_sec_dis_EU!$AM$2:$AM$109,$A7)*$M$3)</f>
        <v>#VALUE!</v>
      </c>
      <c r="I7" s="135" t="e">
        <f>SUMIFS(AEEI_ff_2!I$3:I$145,AEEI_ff_2!$B$3:$B$145,AEEI_ff_3!$B7,AEEI_ff_2!$A$3:$A$145,AEEI_ff_3!$A7)*(1-SUMIFS([3]CO2_sec_dis_EU!$AQ$2:$AQ$109,[3]CO2_sec_dis_EU!$AO$2:$AO$109,$B7,[3]CO2_sec_dis_EU!$AM$2:$AM$109,$A7)*$M$3)</f>
        <v>#VALUE!</v>
      </c>
      <c r="J7" s="135" t="e">
        <f>SUMIFS(AEEI_ff_2!J$3:J$145,AEEI_ff_2!$B$3:$B$145,AEEI_ff_3!$B7,AEEI_ff_2!$A$3:$A$145,AEEI_ff_3!$A7)*(1-SUMIFS([3]CO2_sec_dis_EU!$AQ$2:$AQ$109,[3]CO2_sec_dis_EU!$AO$2:$AO$109,$B7,[3]CO2_sec_dis_EU!$AM$2:$AM$109,$A7)*$M$3)</f>
        <v>#VALUE!</v>
      </c>
      <c r="K7" s="142" t="e">
        <f>SUMIFS(AEEI_ff_2!K$3:K$145,AEEI_ff_2!$B$3:$B$145,AEEI_ff_3!$B7,AEEI_ff_2!$A$3:$A$145,AEEI_ff_3!$A7)*(1-SUMIFS([3]CO2_sec_dis_EU!$AQ$2:$AQ$109,[3]CO2_sec_dis_EU!$AO$2:$AO$109,$B7,[3]CO2_sec_dis_EU!$AM$2:$AM$109,$A7)*$M$3)</f>
        <v>#VALUE!</v>
      </c>
    </row>
    <row r="8" spans="1:13" x14ac:dyDescent="0.25">
      <c r="A8" s="139" t="s">
        <v>183</v>
      </c>
      <c r="B8" s="134" t="s">
        <v>206</v>
      </c>
      <c r="C8" s="134">
        <v>1</v>
      </c>
      <c r="D8" s="134">
        <v>0.67</v>
      </c>
      <c r="E8" s="134" t="e">
        <f>SUMIFS(AEEI_ff_2!E$3:E$145,AEEI_ff_2!$B$3:$B$145,AEEI_ff_3!$B8,AEEI_ff_2!$A$3:$A$145,AEEI_ff_3!$A8)*(1-SUMIFS([3]CO2_sec_dis_EU!$AQ$2:$AQ$109,[3]CO2_sec_dis_EU!$AO$2:$AO$109,$B8,[3]CO2_sec_dis_EU!$AM$2:$AM$109,$A8)*$M$3)</f>
        <v>#VALUE!</v>
      </c>
      <c r="F8" s="134" t="e">
        <f>SUMIFS(AEEI_ff_2!F$3:F$145,AEEI_ff_2!$B$3:$B$145,AEEI_ff_3!$B8,AEEI_ff_2!$A$3:$A$145,AEEI_ff_3!$A8)*(1-SUMIFS([3]CO2_sec_dis_EU!$AQ$2:$AQ$109,[3]CO2_sec_dis_EU!$AO$2:$AO$109,$B8,[3]CO2_sec_dis_EU!$AM$2:$AM$109,$A8)*$M$3)</f>
        <v>#VALUE!</v>
      </c>
      <c r="G8" s="134" t="e">
        <f>SUMIFS(AEEI_ff_2!G$3:G$145,AEEI_ff_2!$B$3:$B$145,AEEI_ff_3!$B8,AEEI_ff_2!$A$3:$A$145,AEEI_ff_3!$A8)*(1-SUMIFS([3]CO2_sec_dis_EU!$AQ$2:$AQ$109,[3]CO2_sec_dis_EU!$AO$2:$AO$109,$B8,[3]CO2_sec_dis_EU!$AM$2:$AM$109,$A8)*$M$3)</f>
        <v>#VALUE!</v>
      </c>
      <c r="H8" s="134" t="e">
        <f>SUMIFS(AEEI_ff_2!H$3:H$145,AEEI_ff_2!$B$3:$B$145,AEEI_ff_3!$B8,AEEI_ff_2!$A$3:$A$145,AEEI_ff_3!$A8)*(1-SUMIFS([3]CO2_sec_dis_EU!$AQ$2:$AQ$109,[3]CO2_sec_dis_EU!$AO$2:$AO$109,$B8,[3]CO2_sec_dis_EU!$AM$2:$AM$109,$A8)*$M$3)</f>
        <v>#VALUE!</v>
      </c>
      <c r="I8" s="134" t="e">
        <f>SUMIFS(AEEI_ff_2!I$3:I$145,AEEI_ff_2!$B$3:$B$145,AEEI_ff_3!$B8,AEEI_ff_2!$A$3:$A$145,AEEI_ff_3!$A8)*(1-SUMIFS([3]CO2_sec_dis_EU!$AQ$2:$AQ$109,[3]CO2_sec_dis_EU!$AO$2:$AO$109,$B8,[3]CO2_sec_dis_EU!$AM$2:$AM$109,$A8)*$M$3)</f>
        <v>#VALUE!</v>
      </c>
      <c r="J8" s="134" t="e">
        <f>SUMIFS(AEEI_ff_2!J$3:J$145,AEEI_ff_2!$B$3:$B$145,AEEI_ff_3!$B8,AEEI_ff_2!$A$3:$A$145,AEEI_ff_3!$A8)*(1-SUMIFS([3]CO2_sec_dis_EU!$AQ$2:$AQ$109,[3]CO2_sec_dis_EU!$AO$2:$AO$109,$B8,[3]CO2_sec_dis_EU!$AM$2:$AM$109,$A8)*$M$3)</f>
        <v>#VALUE!</v>
      </c>
      <c r="K8" s="140" t="e">
        <f>SUMIFS(AEEI_ff_2!K$3:K$145,AEEI_ff_2!$B$3:$B$145,AEEI_ff_3!$B8,AEEI_ff_2!$A$3:$A$145,AEEI_ff_3!$A8)*(1-SUMIFS([3]CO2_sec_dis_EU!$AQ$2:$AQ$109,[3]CO2_sec_dis_EU!$AO$2:$AO$109,$B8,[3]CO2_sec_dis_EU!$AM$2:$AM$109,$A8)*$M$3)</f>
        <v>#VALUE!</v>
      </c>
    </row>
    <row r="9" spans="1:13" x14ac:dyDescent="0.25">
      <c r="A9" s="141" t="s">
        <v>183</v>
      </c>
      <c r="B9" s="135" t="s">
        <v>207</v>
      </c>
      <c r="C9" s="135">
        <v>1</v>
      </c>
      <c r="D9" s="135">
        <v>0.85</v>
      </c>
      <c r="E9" s="135">
        <v>0.94634147590064344</v>
      </c>
      <c r="F9" s="135">
        <v>0.92060178345925059</v>
      </c>
      <c r="G9" s="135">
        <v>0.9</v>
      </c>
      <c r="H9" s="135">
        <v>0.87</v>
      </c>
      <c r="I9" s="135">
        <v>0.87</v>
      </c>
      <c r="J9" s="135">
        <v>0.84</v>
      </c>
      <c r="K9" s="142">
        <v>0.8</v>
      </c>
    </row>
    <row r="10" spans="1:13" x14ac:dyDescent="0.25">
      <c r="A10" s="139" t="s">
        <v>183</v>
      </c>
      <c r="B10" s="134" t="s">
        <v>208</v>
      </c>
      <c r="C10" s="134">
        <v>1</v>
      </c>
      <c r="D10" s="134">
        <f>D9</f>
        <v>0.85</v>
      </c>
      <c r="E10" s="134">
        <v>0.94634147590064344</v>
      </c>
      <c r="F10" s="134">
        <v>0.92060178345925059</v>
      </c>
      <c r="G10" s="134">
        <v>0.9</v>
      </c>
      <c r="H10" s="134">
        <v>0.87</v>
      </c>
      <c r="I10" s="134">
        <v>0.87</v>
      </c>
      <c r="J10" s="134">
        <v>0.84</v>
      </c>
      <c r="K10" s="140">
        <v>0.8</v>
      </c>
    </row>
    <row r="11" spans="1:13" x14ac:dyDescent="0.25">
      <c r="A11" s="141" t="s">
        <v>183</v>
      </c>
      <c r="B11" s="135" t="s">
        <v>209</v>
      </c>
      <c r="C11" s="135">
        <v>1</v>
      </c>
      <c r="D11" s="135">
        <f>D9</f>
        <v>0.85</v>
      </c>
      <c r="E11" s="135">
        <v>0.94634147590064344</v>
      </c>
      <c r="F11" s="135">
        <v>0.92060178345925059</v>
      </c>
      <c r="G11" s="135">
        <v>0.9</v>
      </c>
      <c r="H11" s="135">
        <v>0.87</v>
      </c>
      <c r="I11" s="135">
        <v>0.87</v>
      </c>
      <c r="J11" s="135">
        <v>0.84</v>
      </c>
      <c r="K11" s="142">
        <v>0.8</v>
      </c>
    </row>
    <row r="12" spans="1:13" ht="15.75" thickBot="1" x14ac:dyDescent="0.3">
      <c r="A12" s="139" t="s">
        <v>183</v>
      </c>
      <c r="B12" s="134" t="s">
        <v>199</v>
      </c>
      <c r="C12" s="134">
        <v>1</v>
      </c>
      <c r="D12" s="134">
        <v>0.97280084082027984</v>
      </c>
      <c r="E12" s="134">
        <v>0.94634147590064344</v>
      </c>
      <c r="F12" s="134">
        <v>0.92060178345925059</v>
      </c>
      <c r="G12" s="134">
        <v>0.9</v>
      </c>
      <c r="H12" s="134">
        <v>0.87</v>
      </c>
      <c r="I12" s="134">
        <v>0.87</v>
      </c>
      <c r="J12" s="134">
        <v>0.84</v>
      </c>
      <c r="K12" s="140">
        <v>0.8</v>
      </c>
    </row>
    <row r="13" spans="1:13" x14ac:dyDescent="0.25">
      <c r="A13" s="141" t="s">
        <v>183</v>
      </c>
      <c r="B13" s="135" t="s">
        <v>200</v>
      </c>
      <c r="C13" s="135">
        <v>1</v>
      </c>
      <c r="D13" s="135">
        <v>1.5</v>
      </c>
      <c r="E13" s="137" t="e">
        <f>SUMIFS(AEEI_ff_2!E$3:E$145,AEEI_ff_2!$B$3:$B$145,AEEI_ff_3!$B13,AEEI_ff_2!$A$3:$A$145,AEEI_ff_3!$A13)*(1-SUMIFS([3]CO2_sec_dis_EU!$AQ$2:$AQ$109,[3]CO2_sec_dis_EU!$AO$2:$AO$109,$B13,[3]CO2_sec_dis_EU!$AM$2:$AM$109,$A13)*$M$3)</f>
        <v>#VALUE!</v>
      </c>
      <c r="F13" s="135" t="e">
        <f>SUMIFS(AEEI_ff_2!F$3:F$145,AEEI_ff_2!$B$3:$B$145,AEEI_ff_3!$B13,AEEI_ff_2!$A$3:$A$145,AEEI_ff_3!$A13)*(1-SUMIFS([3]CO2_sec_dis_EU!$AQ$2:$AQ$109,[3]CO2_sec_dis_EU!$AO$2:$AO$109,$B13,[3]CO2_sec_dis_EU!$AM$2:$AM$109,$A13)*$M$3)</f>
        <v>#VALUE!</v>
      </c>
      <c r="G13" s="135" t="e">
        <f>SUMIFS(AEEI_ff_2!G$3:G$145,AEEI_ff_2!$B$3:$B$145,AEEI_ff_3!$B13,AEEI_ff_2!$A$3:$A$145,AEEI_ff_3!$A13)*(1-SUMIFS([3]CO2_sec_dis_EU!$AQ$2:$AQ$109,[3]CO2_sec_dis_EU!$AO$2:$AO$109,$B13,[3]CO2_sec_dis_EU!$AM$2:$AM$109,$A13)*$M$3)</f>
        <v>#VALUE!</v>
      </c>
      <c r="H13" s="135" t="e">
        <f>SUMIFS(AEEI_ff_2!H$3:H$145,AEEI_ff_2!$B$3:$B$145,AEEI_ff_3!$B13,AEEI_ff_2!$A$3:$A$145,AEEI_ff_3!$A13)*(1-SUMIFS([3]CO2_sec_dis_EU!$AQ$2:$AQ$109,[3]CO2_sec_dis_EU!$AO$2:$AO$109,$B13,[3]CO2_sec_dis_EU!$AM$2:$AM$109,$A13)*$M$3)</f>
        <v>#VALUE!</v>
      </c>
      <c r="I13" s="135" t="e">
        <f>SUMIFS(AEEI_ff_2!I$3:I$145,AEEI_ff_2!$B$3:$B$145,AEEI_ff_3!$B13,AEEI_ff_2!$A$3:$A$145,AEEI_ff_3!$A13)*(1-SUMIFS([3]CO2_sec_dis_EU!$AQ$2:$AQ$109,[3]CO2_sec_dis_EU!$AO$2:$AO$109,$B13,[3]CO2_sec_dis_EU!$AM$2:$AM$109,$A13)*$M$3)</f>
        <v>#VALUE!</v>
      </c>
      <c r="J13" s="135" t="e">
        <f>SUMIFS(AEEI_ff_2!J$3:J$145,AEEI_ff_2!$B$3:$B$145,AEEI_ff_3!$B13,AEEI_ff_2!$A$3:$A$145,AEEI_ff_3!$A13)*(1-SUMIFS([3]CO2_sec_dis_EU!$AQ$2:$AQ$109,[3]CO2_sec_dis_EU!$AO$2:$AO$109,$B13,[3]CO2_sec_dis_EU!$AM$2:$AM$109,$A13)*$M$3)</f>
        <v>#VALUE!</v>
      </c>
      <c r="K13" s="142" t="e">
        <f>SUMIFS(AEEI_ff_2!K$3:K$145,AEEI_ff_2!$B$3:$B$145,AEEI_ff_3!$B13,AEEI_ff_2!$A$3:$A$145,AEEI_ff_3!$A13)*(1-SUMIFS([3]CO2_sec_dis_EU!$AQ$2:$AQ$109,[3]CO2_sec_dis_EU!$AO$2:$AO$109,$B13,[3]CO2_sec_dis_EU!$AM$2:$AM$109,$A13)*$M$3)</f>
        <v>#VALUE!</v>
      </c>
    </row>
    <row r="14" spans="1:13" x14ac:dyDescent="0.25">
      <c r="A14" s="139" t="s">
        <v>183</v>
      </c>
      <c r="B14" s="134" t="s">
        <v>202</v>
      </c>
      <c r="C14" s="134">
        <v>1</v>
      </c>
      <c r="D14" s="134">
        <v>0.8</v>
      </c>
      <c r="E14" s="134" t="e">
        <f>SUMIFS(AEEI_ff_2!E$3:E$145,AEEI_ff_2!$B$3:$B$145,AEEI_ff_3!$B14,AEEI_ff_2!$A$3:$A$145,AEEI_ff_3!$A14)*(1-SUMIFS([3]CO2_sec_dis_EU!$AQ$2:$AQ$109,[3]CO2_sec_dis_EU!$AO$2:$AO$109,$B14,[3]CO2_sec_dis_EU!$AM$2:$AM$109,$A14)*$M$3)</f>
        <v>#VALUE!</v>
      </c>
      <c r="F14" s="134" t="e">
        <f>SUMIFS(AEEI_ff_2!F$3:F$145,AEEI_ff_2!$B$3:$B$145,AEEI_ff_3!$B14,AEEI_ff_2!$A$3:$A$145,AEEI_ff_3!$A14)*(1-SUMIFS([3]CO2_sec_dis_EU!$AQ$2:$AQ$109,[3]CO2_sec_dis_EU!$AO$2:$AO$109,$B14,[3]CO2_sec_dis_EU!$AM$2:$AM$109,$A14)*$M$3)</f>
        <v>#VALUE!</v>
      </c>
      <c r="G14" s="134" t="e">
        <f>SUMIFS(AEEI_ff_2!G$3:G$145,AEEI_ff_2!$B$3:$B$145,AEEI_ff_3!$B14,AEEI_ff_2!$A$3:$A$145,AEEI_ff_3!$A14)*(1-SUMIFS([3]CO2_sec_dis_EU!$AQ$2:$AQ$109,[3]CO2_sec_dis_EU!$AO$2:$AO$109,$B14,[3]CO2_sec_dis_EU!$AM$2:$AM$109,$A14)*$M$3)</f>
        <v>#VALUE!</v>
      </c>
      <c r="H14" s="134" t="e">
        <f>SUMIFS(AEEI_ff_2!H$3:H$145,AEEI_ff_2!$B$3:$B$145,AEEI_ff_3!$B14,AEEI_ff_2!$A$3:$A$145,AEEI_ff_3!$A14)*(1-SUMIFS([3]CO2_sec_dis_EU!$AQ$2:$AQ$109,[3]CO2_sec_dis_EU!$AO$2:$AO$109,$B14,[3]CO2_sec_dis_EU!$AM$2:$AM$109,$A14)*$M$3)</f>
        <v>#VALUE!</v>
      </c>
      <c r="I14" s="134" t="e">
        <f>SUMIFS(AEEI_ff_2!I$3:I$145,AEEI_ff_2!$B$3:$B$145,AEEI_ff_3!$B14,AEEI_ff_2!$A$3:$A$145,AEEI_ff_3!$A14)*(1-SUMIFS([3]CO2_sec_dis_EU!$AQ$2:$AQ$109,[3]CO2_sec_dis_EU!$AO$2:$AO$109,$B14,[3]CO2_sec_dis_EU!$AM$2:$AM$109,$A14)*$M$3)</f>
        <v>#VALUE!</v>
      </c>
      <c r="J14" s="134" t="e">
        <f>SUMIFS(AEEI_ff_2!J$3:J$145,AEEI_ff_2!$B$3:$B$145,AEEI_ff_3!$B14,AEEI_ff_2!$A$3:$A$145,AEEI_ff_3!$A14)*(1-SUMIFS([3]CO2_sec_dis_EU!$AQ$2:$AQ$109,[3]CO2_sec_dis_EU!$AO$2:$AO$109,$B14,[3]CO2_sec_dis_EU!$AM$2:$AM$109,$A14)*$M$3)</f>
        <v>#VALUE!</v>
      </c>
      <c r="K14" s="140" t="e">
        <f>SUMIFS(AEEI_ff_2!K$3:K$145,AEEI_ff_2!$B$3:$B$145,AEEI_ff_3!$B14,AEEI_ff_2!$A$3:$A$145,AEEI_ff_3!$A14)*(1-SUMIFS([3]CO2_sec_dis_EU!$AQ$2:$AQ$109,[3]CO2_sec_dis_EU!$AO$2:$AO$109,$B14,[3]CO2_sec_dis_EU!$AM$2:$AM$109,$A14)*$M$3)</f>
        <v>#VALUE!</v>
      </c>
    </row>
    <row r="15" spans="1:13" ht="15.75" thickBot="1" x14ac:dyDescent="0.3">
      <c r="A15" s="143" t="s">
        <v>183</v>
      </c>
      <c r="B15" s="144" t="s">
        <v>201</v>
      </c>
      <c r="C15" s="144">
        <v>1</v>
      </c>
      <c r="D15" s="144">
        <v>0.9103497627856687</v>
      </c>
      <c r="E15" s="144" t="e">
        <f>SUMIFS(AEEI_ff_2!E$3:E$145,AEEI_ff_2!$B$3:$B$145,AEEI_ff_3!$B15,AEEI_ff_2!$A$3:$A$145,AEEI_ff_3!$A15)*(1-SUMIFS([3]CO2_sec_dis_EU!$AQ$2:$AQ$109,[3]CO2_sec_dis_EU!$AO$2:$AO$109,$B15,[3]CO2_sec_dis_EU!$AM$2:$AM$109,$A15)*$M$3)</f>
        <v>#VALUE!</v>
      </c>
      <c r="F15" s="144" t="e">
        <f>SUMIFS(AEEI_ff_2!F$3:F$145,AEEI_ff_2!$B$3:$B$145,AEEI_ff_3!$B15,AEEI_ff_2!$A$3:$A$145,AEEI_ff_3!$A15)*(1-SUMIFS([3]CO2_sec_dis_EU!$AQ$2:$AQ$109,[3]CO2_sec_dis_EU!$AO$2:$AO$109,$B15,[3]CO2_sec_dis_EU!$AM$2:$AM$109,$A15)*$M$3)</f>
        <v>#VALUE!</v>
      </c>
      <c r="G15" s="144" t="e">
        <f>SUMIFS(AEEI_ff_2!G$3:G$145,AEEI_ff_2!$B$3:$B$145,AEEI_ff_3!$B15,AEEI_ff_2!$A$3:$A$145,AEEI_ff_3!$A15)*(1-SUMIFS([3]CO2_sec_dis_EU!$AQ$2:$AQ$109,[3]CO2_sec_dis_EU!$AO$2:$AO$109,$B15,[3]CO2_sec_dis_EU!$AM$2:$AM$109,$A15)*$M$3)</f>
        <v>#VALUE!</v>
      </c>
      <c r="H15" s="144" t="e">
        <f>SUMIFS(AEEI_ff_2!H$3:H$145,AEEI_ff_2!$B$3:$B$145,AEEI_ff_3!$B15,AEEI_ff_2!$A$3:$A$145,AEEI_ff_3!$A15)*(1-SUMIFS([3]CO2_sec_dis_EU!$AQ$2:$AQ$109,[3]CO2_sec_dis_EU!$AO$2:$AO$109,$B15,[3]CO2_sec_dis_EU!$AM$2:$AM$109,$A15)*$M$3)</f>
        <v>#VALUE!</v>
      </c>
      <c r="I15" s="144" t="e">
        <f>SUMIFS(AEEI_ff_2!I$3:I$145,AEEI_ff_2!$B$3:$B$145,AEEI_ff_3!$B15,AEEI_ff_2!$A$3:$A$145,AEEI_ff_3!$A15)*(1-SUMIFS([3]CO2_sec_dis_EU!$AQ$2:$AQ$109,[3]CO2_sec_dis_EU!$AO$2:$AO$109,$B15,[3]CO2_sec_dis_EU!$AM$2:$AM$109,$A15)*$M$3)</f>
        <v>#VALUE!</v>
      </c>
      <c r="J15" s="144" t="e">
        <f>SUMIFS(AEEI_ff_2!J$3:J$145,AEEI_ff_2!$B$3:$B$145,AEEI_ff_3!$B15,AEEI_ff_2!$A$3:$A$145,AEEI_ff_3!$A15)*(1-SUMIFS([3]CO2_sec_dis_EU!$AQ$2:$AQ$109,[3]CO2_sec_dis_EU!$AO$2:$AO$109,$B15,[3]CO2_sec_dis_EU!$AM$2:$AM$109,$A15)*$M$3)</f>
        <v>#VALUE!</v>
      </c>
      <c r="K15" s="145" t="e">
        <f>SUMIFS(AEEI_ff_2!K$3:K$145,AEEI_ff_2!$B$3:$B$145,AEEI_ff_3!$B15,AEEI_ff_2!$A$3:$A$145,AEEI_ff_3!$A15)*(1-SUMIFS([3]CO2_sec_dis_EU!$AQ$2:$AQ$109,[3]CO2_sec_dis_EU!$AO$2:$AO$109,$B15,[3]CO2_sec_dis_EU!$AM$2:$AM$109,$A15)*$M$3)</f>
        <v>#VALUE!</v>
      </c>
    </row>
    <row r="16" spans="1:13" x14ac:dyDescent="0.25">
      <c r="A16" s="136" t="s">
        <v>189</v>
      </c>
      <c r="B16" s="137" t="s">
        <v>198</v>
      </c>
      <c r="C16" s="137">
        <v>1</v>
      </c>
      <c r="D16" s="137">
        <v>0.85</v>
      </c>
      <c r="E16" s="137">
        <v>0.65</v>
      </c>
      <c r="F16" s="137">
        <v>0.48</v>
      </c>
      <c r="G16" s="137">
        <v>0.41</v>
      </c>
      <c r="H16" s="137">
        <v>0.42</v>
      </c>
      <c r="I16" s="137">
        <v>0.36</v>
      </c>
      <c r="J16" s="137">
        <v>0.35</v>
      </c>
      <c r="K16" s="138">
        <v>0.3</v>
      </c>
    </row>
    <row r="17" spans="1:11" x14ac:dyDescent="0.25">
      <c r="A17" s="139" t="s">
        <v>189</v>
      </c>
      <c r="B17" s="134" t="s">
        <v>203</v>
      </c>
      <c r="C17" s="134">
        <v>1</v>
      </c>
      <c r="D17" s="134">
        <v>1.2</v>
      </c>
      <c r="E17" s="134">
        <v>2.4</v>
      </c>
      <c r="F17" s="134">
        <v>3.3</v>
      </c>
      <c r="G17" s="134">
        <v>4.2</v>
      </c>
      <c r="H17" s="134">
        <v>5.2</v>
      </c>
      <c r="I17" s="134">
        <v>5.9</v>
      </c>
      <c r="J17" s="134">
        <v>6.4</v>
      </c>
      <c r="K17" s="140">
        <v>6</v>
      </c>
    </row>
    <row r="18" spans="1:11" x14ac:dyDescent="0.25">
      <c r="A18" s="141" t="s">
        <v>189</v>
      </c>
      <c r="B18" s="135" t="s">
        <v>210</v>
      </c>
      <c r="C18" s="135">
        <v>1</v>
      </c>
      <c r="D18" s="135">
        <v>1.3</v>
      </c>
      <c r="E18" s="135">
        <v>1.1000000000000001</v>
      </c>
      <c r="F18" s="135">
        <v>1</v>
      </c>
      <c r="G18" s="135">
        <v>0.95</v>
      </c>
      <c r="H18" s="135">
        <v>0.75</v>
      </c>
      <c r="I18" s="135">
        <v>0.57999999999999996</v>
      </c>
      <c r="J18" s="135">
        <v>0.51</v>
      </c>
      <c r="K18" s="142">
        <v>0.45</v>
      </c>
    </row>
    <row r="19" spans="1:11" x14ac:dyDescent="0.25">
      <c r="A19" s="139" t="s">
        <v>189</v>
      </c>
      <c r="B19" s="134" t="s">
        <v>204</v>
      </c>
      <c r="C19" s="134">
        <v>1</v>
      </c>
      <c r="D19" s="134">
        <v>0.96</v>
      </c>
      <c r="E19" s="134">
        <v>0.79</v>
      </c>
      <c r="F19" s="134">
        <v>0.75</v>
      </c>
      <c r="G19" s="134">
        <v>0.66</v>
      </c>
      <c r="H19" s="134">
        <v>0.46</v>
      </c>
      <c r="I19" s="134">
        <v>0.23</v>
      </c>
      <c r="J19" s="134">
        <v>0.36</v>
      </c>
      <c r="K19" s="140">
        <v>0.37</v>
      </c>
    </row>
    <row r="20" spans="1:11" x14ac:dyDescent="0.25">
      <c r="A20" s="141" t="s">
        <v>189</v>
      </c>
      <c r="B20" s="135" t="s">
        <v>205</v>
      </c>
      <c r="C20" s="135">
        <v>1</v>
      </c>
      <c r="D20" s="135">
        <v>0.8</v>
      </c>
      <c r="E20" s="135">
        <v>0.78</v>
      </c>
      <c r="F20" s="135">
        <v>0.82</v>
      </c>
      <c r="G20" s="135">
        <v>0.78</v>
      </c>
      <c r="H20" s="135">
        <v>0.8</v>
      </c>
      <c r="I20" s="135">
        <v>0.7</v>
      </c>
      <c r="J20" s="135">
        <v>0.95</v>
      </c>
      <c r="K20" s="142">
        <v>0.95</v>
      </c>
    </row>
    <row r="21" spans="1:11" x14ac:dyDescent="0.25">
      <c r="A21" s="139" t="s">
        <v>189</v>
      </c>
      <c r="B21" s="134" t="s">
        <v>206</v>
      </c>
      <c r="C21" s="134">
        <v>1</v>
      </c>
      <c r="D21" s="134">
        <v>0.98</v>
      </c>
      <c r="E21" s="134">
        <v>1.35</v>
      </c>
      <c r="F21" s="134">
        <v>2.1</v>
      </c>
      <c r="G21" s="134">
        <v>2.8</v>
      </c>
      <c r="H21" s="134">
        <v>3</v>
      </c>
      <c r="I21" s="134">
        <v>3.2</v>
      </c>
      <c r="J21" s="134">
        <v>3.4</v>
      </c>
      <c r="K21" s="140">
        <v>3.3</v>
      </c>
    </row>
    <row r="22" spans="1:11" x14ac:dyDescent="0.25">
      <c r="A22" s="141" t="s">
        <v>189</v>
      </c>
      <c r="B22" s="135" t="s">
        <v>207</v>
      </c>
      <c r="C22" s="135">
        <v>1</v>
      </c>
      <c r="D22" s="135">
        <v>1</v>
      </c>
      <c r="E22" s="135">
        <v>0.82</v>
      </c>
      <c r="F22" s="135">
        <v>0.75</v>
      </c>
      <c r="G22" s="135">
        <v>0.7</v>
      </c>
      <c r="H22" s="135">
        <v>0.6</v>
      </c>
      <c r="I22" s="135">
        <v>0.5</v>
      </c>
      <c r="J22" s="135">
        <v>0.4</v>
      </c>
      <c r="K22" s="142">
        <v>0.3</v>
      </c>
    </row>
    <row r="23" spans="1:11" x14ac:dyDescent="0.25">
      <c r="A23" s="139" t="s">
        <v>189</v>
      </c>
      <c r="B23" s="134" t="s">
        <v>208</v>
      </c>
      <c r="C23" s="134">
        <v>1</v>
      </c>
      <c r="D23" s="134">
        <f>D22</f>
        <v>1</v>
      </c>
      <c r="E23" s="134">
        <v>0.82</v>
      </c>
      <c r="F23" s="134">
        <v>0.75</v>
      </c>
      <c r="G23" s="134">
        <v>0.7</v>
      </c>
      <c r="H23" s="134">
        <v>0.6</v>
      </c>
      <c r="I23" s="134">
        <v>0.5</v>
      </c>
      <c r="J23" s="134">
        <v>0.4</v>
      </c>
      <c r="K23" s="140">
        <v>0.3</v>
      </c>
    </row>
    <row r="24" spans="1:11" x14ac:dyDescent="0.25">
      <c r="A24" s="141" t="s">
        <v>189</v>
      </c>
      <c r="B24" s="135" t="s">
        <v>209</v>
      </c>
      <c r="C24" s="135">
        <v>1</v>
      </c>
      <c r="D24" s="135">
        <f>D22</f>
        <v>1</v>
      </c>
      <c r="E24" s="135">
        <v>0.82</v>
      </c>
      <c r="F24" s="135">
        <v>0.75</v>
      </c>
      <c r="G24" s="135">
        <v>0.7</v>
      </c>
      <c r="H24" s="135">
        <v>0.6</v>
      </c>
      <c r="I24" s="135">
        <v>0.5</v>
      </c>
      <c r="J24" s="135">
        <v>0.4</v>
      </c>
      <c r="K24" s="142">
        <v>0.3</v>
      </c>
    </row>
    <row r="25" spans="1:11" x14ac:dyDescent="0.25">
      <c r="A25" s="139" t="s">
        <v>189</v>
      </c>
      <c r="B25" s="134" t="s">
        <v>199</v>
      </c>
      <c r="C25" s="134">
        <v>1</v>
      </c>
      <c r="D25" s="134">
        <v>0.94269827523702898</v>
      </c>
      <c r="E25" s="134">
        <v>0.82</v>
      </c>
      <c r="F25" s="134">
        <v>0.75</v>
      </c>
      <c r="G25" s="134">
        <v>0.7</v>
      </c>
      <c r="H25" s="134">
        <v>0.6</v>
      </c>
      <c r="I25" s="134">
        <v>0.5</v>
      </c>
      <c r="J25" s="134">
        <v>0.4</v>
      </c>
      <c r="K25" s="140">
        <v>0.3</v>
      </c>
    </row>
    <row r="26" spans="1:11" x14ac:dyDescent="0.25">
      <c r="A26" s="141" t="s">
        <v>189</v>
      </c>
      <c r="B26" s="135" t="s">
        <v>200</v>
      </c>
      <c r="C26" s="135">
        <v>1</v>
      </c>
      <c r="D26" s="135">
        <v>0.55000000000000004</v>
      </c>
      <c r="E26" s="135">
        <v>0.5</v>
      </c>
      <c r="F26" s="135">
        <v>0.4</v>
      </c>
      <c r="G26" s="135">
        <v>0.32</v>
      </c>
      <c r="H26" s="135">
        <v>0.2</v>
      </c>
      <c r="I26" s="135">
        <v>0.13</v>
      </c>
      <c r="J26" s="135">
        <v>0.11</v>
      </c>
      <c r="K26" s="142">
        <v>8.5000000000000006E-2</v>
      </c>
    </row>
    <row r="27" spans="1:11" x14ac:dyDescent="0.25">
      <c r="A27" s="139" t="s">
        <v>189</v>
      </c>
      <c r="B27" s="134" t="s">
        <v>202</v>
      </c>
      <c r="C27" s="134">
        <v>1</v>
      </c>
      <c r="D27" s="134">
        <v>0.94269827523702898</v>
      </c>
      <c r="E27" s="134">
        <v>0.8704707281939521</v>
      </c>
      <c r="F27" s="134">
        <v>0.88</v>
      </c>
      <c r="G27" s="134">
        <v>1.05</v>
      </c>
      <c r="H27" s="134">
        <v>1.2</v>
      </c>
      <c r="I27" s="134">
        <v>1.2</v>
      </c>
      <c r="J27" s="134">
        <v>1.1499999999999999</v>
      </c>
      <c r="K27" s="140">
        <v>0.82</v>
      </c>
    </row>
    <row r="28" spans="1:11" ht="15.75" thickBot="1" x14ac:dyDescent="0.3">
      <c r="A28" s="143" t="s">
        <v>189</v>
      </c>
      <c r="B28" s="144" t="s">
        <v>201</v>
      </c>
      <c r="C28" s="144">
        <v>1</v>
      </c>
      <c r="D28" s="144">
        <v>0.94269827523702898</v>
      </c>
      <c r="E28" s="144">
        <v>0.96</v>
      </c>
      <c r="F28" s="144">
        <v>0.9</v>
      </c>
      <c r="G28" s="144">
        <v>0.8</v>
      </c>
      <c r="H28" s="144">
        <v>0.75</v>
      </c>
      <c r="I28" s="144">
        <v>0.66</v>
      </c>
      <c r="J28" s="144">
        <v>0.6</v>
      </c>
      <c r="K28" s="145">
        <v>0.56000000000000005</v>
      </c>
    </row>
    <row r="29" spans="1:11" x14ac:dyDescent="0.25">
      <c r="A29" s="136" t="s">
        <v>190</v>
      </c>
      <c r="B29" s="137" t="s">
        <v>198</v>
      </c>
      <c r="C29" s="137">
        <v>1</v>
      </c>
      <c r="D29" s="137">
        <v>1.2</v>
      </c>
      <c r="E29" s="137" t="e">
        <f>SUMIFS(AEEI_ff_2!E$3:E$145,AEEI_ff_2!$B$3:$B$145,AEEI_ff_3!$B29,AEEI_ff_2!$A$3:$A$145,AEEI_ff_3!$A29)*(1-SUMIFS([3]CO2_sec_dis_EU!$AQ$2:$AQ$109,[3]CO2_sec_dis_EU!$AO$2:$AO$109,$B29,[3]CO2_sec_dis_EU!$AM$2:$AM$109,$A29)*$M$3)</f>
        <v>#VALUE!</v>
      </c>
      <c r="F29" s="137" t="e">
        <f>SUMIFS(AEEI_ff_2!F$3:F$145,AEEI_ff_2!$B$3:$B$145,AEEI_ff_3!$B29,AEEI_ff_2!$A$3:$A$145,AEEI_ff_3!$A29)*(1-SUMIFS([3]CO2_sec_dis_EU!$AQ$2:$AQ$109,[3]CO2_sec_dis_EU!$AO$2:$AO$109,$B29,[3]CO2_sec_dis_EU!$AM$2:$AM$109,$A29)*$M$3)</f>
        <v>#VALUE!</v>
      </c>
      <c r="G29" s="137" t="e">
        <f>SUMIFS(AEEI_ff_2!G$3:G$145,AEEI_ff_2!$B$3:$B$145,AEEI_ff_3!$B29,AEEI_ff_2!$A$3:$A$145,AEEI_ff_3!$A29)*(1-SUMIFS([3]CO2_sec_dis_EU!$AQ$2:$AQ$109,[3]CO2_sec_dis_EU!$AO$2:$AO$109,$B29,[3]CO2_sec_dis_EU!$AM$2:$AM$109,$A29)*$M$3)</f>
        <v>#VALUE!</v>
      </c>
      <c r="H29" s="137" t="e">
        <f>SUMIFS(AEEI_ff_2!H$3:H$145,AEEI_ff_2!$B$3:$B$145,AEEI_ff_3!$B29,AEEI_ff_2!$A$3:$A$145,AEEI_ff_3!$A29)*(1-SUMIFS([3]CO2_sec_dis_EU!$AQ$2:$AQ$109,[3]CO2_sec_dis_EU!$AO$2:$AO$109,$B29,[3]CO2_sec_dis_EU!$AM$2:$AM$109,$A29)*$M$3)</f>
        <v>#VALUE!</v>
      </c>
      <c r="I29" s="137" t="e">
        <f>SUMIFS(AEEI_ff_2!I$3:I$145,AEEI_ff_2!$B$3:$B$145,AEEI_ff_3!$B29,AEEI_ff_2!$A$3:$A$145,AEEI_ff_3!$A29)*(1-SUMIFS([3]CO2_sec_dis_EU!$AQ$2:$AQ$109,[3]CO2_sec_dis_EU!$AO$2:$AO$109,$B29,[3]CO2_sec_dis_EU!$AM$2:$AM$109,$A29)*$M$3)</f>
        <v>#VALUE!</v>
      </c>
      <c r="J29" s="137" t="e">
        <f>SUMIFS(AEEI_ff_2!J$3:J$145,AEEI_ff_2!$B$3:$B$145,AEEI_ff_3!$B29,AEEI_ff_2!$A$3:$A$145,AEEI_ff_3!$A29)*(1-SUMIFS([3]CO2_sec_dis_EU!$AQ$2:$AQ$109,[3]CO2_sec_dis_EU!$AO$2:$AO$109,$B29,[3]CO2_sec_dis_EU!$AM$2:$AM$109,$A29)*$M$3)</f>
        <v>#VALUE!</v>
      </c>
      <c r="K29" s="138" t="e">
        <f>SUMIFS(AEEI_ff_2!K$3:K$145,AEEI_ff_2!$B$3:$B$145,AEEI_ff_3!$B29,AEEI_ff_2!$A$3:$A$145,AEEI_ff_3!$A29)*(1-SUMIFS([3]CO2_sec_dis_EU!$AQ$2:$AQ$109,[3]CO2_sec_dis_EU!$AO$2:$AO$109,$B29,[3]CO2_sec_dis_EU!$AM$2:$AM$109,$A29)*$M$3)</f>
        <v>#VALUE!</v>
      </c>
    </row>
    <row r="30" spans="1:11" x14ac:dyDescent="0.25">
      <c r="A30" s="139" t="s">
        <v>190</v>
      </c>
      <c r="B30" s="134" t="s">
        <v>203</v>
      </c>
      <c r="C30" s="134">
        <v>1</v>
      </c>
      <c r="D30" s="134">
        <v>1.1000000000000001</v>
      </c>
      <c r="E30" s="134" t="e">
        <f>SUMIFS(AEEI_ff_2!E$3:E$145,AEEI_ff_2!$B$3:$B$145,AEEI_ff_3!$B30,AEEI_ff_2!$A$3:$A$145,AEEI_ff_3!$A30)*(1-SUMIFS([3]CO2_sec_dis_EU!$AQ$2:$AQ$109,[3]CO2_sec_dis_EU!$AO$2:$AO$109,$B30,[3]CO2_sec_dis_EU!$AM$2:$AM$109,$A30)*$M$3)</f>
        <v>#VALUE!</v>
      </c>
      <c r="F30" s="134" t="e">
        <f>SUMIFS(AEEI_ff_2!F$3:F$145,AEEI_ff_2!$B$3:$B$145,AEEI_ff_3!$B30,AEEI_ff_2!$A$3:$A$145,AEEI_ff_3!$A30)*(1-SUMIFS([3]CO2_sec_dis_EU!$AQ$2:$AQ$109,[3]CO2_sec_dis_EU!$AO$2:$AO$109,$B30,[3]CO2_sec_dis_EU!$AM$2:$AM$109,$A30)*$M$3)</f>
        <v>#VALUE!</v>
      </c>
      <c r="G30" s="134" t="e">
        <f>SUMIFS(AEEI_ff_2!G$3:G$145,AEEI_ff_2!$B$3:$B$145,AEEI_ff_3!$B30,AEEI_ff_2!$A$3:$A$145,AEEI_ff_3!$A30)*(1-SUMIFS([3]CO2_sec_dis_EU!$AQ$2:$AQ$109,[3]CO2_sec_dis_EU!$AO$2:$AO$109,$B30,[3]CO2_sec_dis_EU!$AM$2:$AM$109,$A30)*$M$3)</f>
        <v>#VALUE!</v>
      </c>
      <c r="H30" s="134" t="e">
        <f>SUMIFS(AEEI_ff_2!H$3:H$145,AEEI_ff_2!$B$3:$B$145,AEEI_ff_3!$B30,AEEI_ff_2!$A$3:$A$145,AEEI_ff_3!$A30)*(1-SUMIFS([3]CO2_sec_dis_EU!$AQ$2:$AQ$109,[3]CO2_sec_dis_EU!$AO$2:$AO$109,$B30,[3]CO2_sec_dis_EU!$AM$2:$AM$109,$A30)*$M$3)</f>
        <v>#VALUE!</v>
      </c>
      <c r="I30" s="134" t="e">
        <f>SUMIFS(AEEI_ff_2!I$3:I$145,AEEI_ff_2!$B$3:$B$145,AEEI_ff_3!$B30,AEEI_ff_2!$A$3:$A$145,AEEI_ff_3!$A30)*(1-SUMIFS([3]CO2_sec_dis_EU!$AQ$2:$AQ$109,[3]CO2_sec_dis_EU!$AO$2:$AO$109,$B30,[3]CO2_sec_dis_EU!$AM$2:$AM$109,$A30)*$M$3)</f>
        <v>#VALUE!</v>
      </c>
      <c r="J30" s="134" t="e">
        <f>SUMIFS(AEEI_ff_2!J$3:J$145,AEEI_ff_2!$B$3:$B$145,AEEI_ff_3!$B30,AEEI_ff_2!$A$3:$A$145,AEEI_ff_3!$A30)*(1-SUMIFS([3]CO2_sec_dis_EU!$AQ$2:$AQ$109,[3]CO2_sec_dis_EU!$AO$2:$AO$109,$B30,[3]CO2_sec_dis_EU!$AM$2:$AM$109,$A30)*$M$3)</f>
        <v>#VALUE!</v>
      </c>
      <c r="K30" s="140" t="e">
        <f>SUMIFS(AEEI_ff_2!K$3:K$145,AEEI_ff_2!$B$3:$B$145,AEEI_ff_3!$B30,AEEI_ff_2!$A$3:$A$145,AEEI_ff_3!$A30)*(1-SUMIFS([3]CO2_sec_dis_EU!$AQ$2:$AQ$109,[3]CO2_sec_dis_EU!$AO$2:$AO$109,$B30,[3]CO2_sec_dis_EU!$AM$2:$AM$109,$A30)*$M$3)</f>
        <v>#VALUE!</v>
      </c>
    </row>
    <row r="31" spans="1:11" x14ac:dyDescent="0.25">
      <c r="A31" s="141" t="s">
        <v>190</v>
      </c>
      <c r="B31" s="135" t="s">
        <v>210</v>
      </c>
      <c r="C31" s="135">
        <v>1</v>
      </c>
      <c r="D31" s="135">
        <v>0.6</v>
      </c>
      <c r="E31" s="135" t="e">
        <f>SUMIFS(AEEI_ff_2!E$3:E$145,AEEI_ff_2!$B$3:$B$145,AEEI_ff_3!$B31,AEEI_ff_2!$A$3:$A$145,AEEI_ff_3!$A31)*(1-SUMIFS([3]CO2_sec_dis_EU!$AQ$2:$AQ$109,[3]CO2_sec_dis_EU!$AO$2:$AO$109,$B31,[3]CO2_sec_dis_EU!$AM$2:$AM$109,$A31)*$M$3)</f>
        <v>#VALUE!</v>
      </c>
      <c r="F31" s="135" t="e">
        <f>SUMIFS(AEEI_ff_2!F$3:F$145,AEEI_ff_2!$B$3:$B$145,AEEI_ff_3!$B31,AEEI_ff_2!$A$3:$A$145,AEEI_ff_3!$A31)*(1-SUMIFS([3]CO2_sec_dis_EU!$AQ$2:$AQ$109,[3]CO2_sec_dis_EU!$AO$2:$AO$109,$B31,[3]CO2_sec_dis_EU!$AM$2:$AM$109,$A31)*$M$3)</f>
        <v>#VALUE!</v>
      </c>
      <c r="G31" s="135" t="e">
        <f>SUMIFS(AEEI_ff_2!G$3:G$145,AEEI_ff_2!$B$3:$B$145,AEEI_ff_3!$B31,AEEI_ff_2!$A$3:$A$145,AEEI_ff_3!$A31)*(1-SUMIFS([3]CO2_sec_dis_EU!$AQ$2:$AQ$109,[3]CO2_sec_dis_EU!$AO$2:$AO$109,$B31,[3]CO2_sec_dis_EU!$AM$2:$AM$109,$A31)*$M$3)</f>
        <v>#VALUE!</v>
      </c>
      <c r="H31" s="135" t="e">
        <f>SUMIFS(AEEI_ff_2!H$3:H$145,AEEI_ff_2!$B$3:$B$145,AEEI_ff_3!$B31,AEEI_ff_2!$A$3:$A$145,AEEI_ff_3!$A31)*(1-SUMIFS([3]CO2_sec_dis_EU!$AQ$2:$AQ$109,[3]CO2_sec_dis_EU!$AO$2:$AO$109,$B31,[3]CO2_sec_dis_EU!$AM$2:$AM$109,$A31)*$M$3)</f>
        <v>#VALUE!</v>
      </c>
      <c r="I31" s="135" t="e">
        <f>SUMIFS(AEEI_ff_2!I$3:I$145,AEEI_ff_2!$B$3:$B$145,AEEI_ff_3!$B31,AEEI_ff_2!$A$3:$A$145,AEEI_ff_3!$A31)*(1-SUMIFS([3]CO2_sec_dis_EU!$AQ$2:$AQ$109,[3]CO2_sec_dis_EU!$AO$2:$AO$109,$B31,[3]CO2_sec_dis_EU!$AM$2:$AM$109,$A31)*$M$3)</f>
        <v>#VALUE!</v>
      </c>
      <c r="J31" s="135" t="e">
        <f>SUMIFS(AEEI_ff_2!J$3:J$145,AEEI_ff_2!$B$3:$B$145,AEEI_ff_3!$B31,AEEI_ff_2!$A$3:$A$145,AEEI_ff_3!$A31)*(1-SUMIFS([3]CO2_sec_dis_EU!$AQ$2:$AQ$109,[3]CO2_sec_dis_EU!$AO$2:$AO$109,$B31,[3]CO2_sec_dis_EU!$AM$2:$AM$109,$A31)*$M$3)</f>
        <v>#VALUE!</v>
      </c>
      <c r="K31" s="142" t="e">
        <f>SUMIFS(AEEI_ff_2!K$3:K$145,AEEI_ff_2!$B$3:$B$145,AEEI_ff_3!$B31,AEEI_ff_2!$A$3:$A$145,AEEI_ff_3!$A31)*(1-SUMIFS([3]CO2_sec_dis_EU!$AQ$2:$AQ$109,[3]CO2_sec_dis_EU!$AO$2:$AO$109,$B31,[3]CO2_sec_dis_EU!$AM$2:$AM$109,$A31)*$M$3)</f>
        <v>#VALUE!</v>
      </c>
    </row>
    <row r="32" spans="1:11" x14ac:dyDescent="0.25">
      <c r="A32" s="139" t="s">
        <v>190</v>
      </c>
      <c r="B32" s="134" t="s">
        <v>204</v>
      </c>
      <c r="C32" s="134">
        <v>1</v>
      </c>
      <c r="D32" s="134">
        <v>0.98</v>
      </c>
      <c r="E32" s="134" t="e">
        <f>SUMIFS(AEEI_ff_2!E$3:E$145,AEEI_ff_2!$B$3:$B$145,AEEI_ff_3!$B32,AEEI_ff_2!$A$3:$A$145,AEEI_ff_3!$A32)*(1-SUMIFS([3]CO2_sec_dis_EU!$AQ$2:$AQ$109,[3]CO2_sec_dis_EU!$AO$2:$AO$109,$B32,[3]CO2_sec_dis_EU!$AM$2:$AM$109,$A32)*$M$3)</f>
        <v>#VALUE!</v>
      </c>
      <c r="F32" s="134" t="e">
        <f>SUMIFS(AEEI_ff_2!F$3:F$145,AEEI_ff_2!$B$3:$B$145,AEEI_ff_3!$B32,AEEI_ff_2!$A$3:$A$145,AEEI_ff_3!$A32)*(1-SUMIFS([3]CO2_sec_dis_EU!$AQ$2:$AQ$109,[3]CO2_sec_dis_EU!$AO$2:$AO$109,$B32,[3]CO2_sec_dis_EU!$AM$2:$AM$109,$A32)*$M$3)</f>
        <v>#VALUE!</v>
      </c>
      <c r="G32" s="134" t="e">
        <f>SUMIFS(AEEI_ff_2!G$3:G$145,AEEI_ff_2!$B$3:$B$145,AEEI_ff_3!$B32,AEEI_ff_2!$A$3:$A$145,AEEI_ff_3!$A32)*(1-SUMIFS([3]CO2_sec_dis_EU!$AQ$2:$AQ$109,[3]CO2_sec_dis_EU!$AO$2:$AO$109,$B32,[3]CO2_sec_dis_EU!$AM$2:$AM$109,$A32)*$M$3)</f>
        <v>#VALUE!</v>
      </c>
      <c r="H32" s="134" t="e">
        <f>SUMIFS(AEEI_ff_2!H$3:H$145,AEEI_ff_2!$B$3:$B$145,AEEI_ff_3!$B32,AEEI_ff_2!$A$3:$A$145,AEEI_ff_3!$A32)*(1-SUMIFS([3]CO2_sec_dis_EU!$AQ$2:$AQ$109,[3]CO2_sec_dis_EU!$AO$2:$AO$109,$B32,[3]CO2_sec_dis_EU!$AM$2:$AM$109,$A32)*$M$3)</f>
        <v>#VALUE!</v>
      </c>
      <c r="I32" s="134" t="e">
        <f>SUMIFS(AEEI_ff_2!I$3:I$145,AEEI_ff_2!$B$3:$B$145,AEEI_ff_3!$B32,AEEI_ff_2!$A$3:$A$145,AEEI_ff_3!$A32)*(1-SUMIFS([3]CO2_sec_dis_EU!$AQ$2:$AQ$109,[3]CO2_sec_dis_EU!$AO$2:$AO$109,$B32,[3]CO2_sec_dis_EU!$AM$2:$AM$109,$A32)*$M$3)</f>
        <v>#VALUE!</v>
      </c>
      <c r="J32" s="134" t="e">
        <f>SUMIFS(AEEI_ff_2!J$3:J$145,AEEI_ff_2!$B$3:$B$145,AEEI_ff_3!$B32,AEEI_ff_2!$A$3:$A$145,AEEI_ff_3!$A32)*(1-SUMIFS([3]CO2_sec_dis_EU!$AQ$2:$AQ$109,[3]CO2_sec_dis_EU!$AO$2:$AO$109,$B32,[3]CO2_sec_dis_EU!$AM$2:$AM$109,$A32)*$M$3)</f>
        <v>#VALUE!</v>
      </c>
      <c r="K32" s="140" t="e">
        <f>SUMIFS(AEEI_ff_2!K$3:K$145,AEEI_ff_2!$B$3:$B$145,AEEI_ff_3!$B32,AEEI_ff_2!$A$3:$A$145,AEEI_ff_3!$A32)*(1-SUMIFS([3]CO2_sec_dis_EU!$AQ$2:$AQ$109,[3]CO2_sec_dis_EU!$AO$2:$AO$109,$B32,[3]CO2_sec_dis_EU!$AM$2:$AM$109,$A32)*$M$3)</f>
        <v>#VALUE!</v>
      </c>
    </row>
    <row r="33" spans="1:11" x14ac:dyDescent="0.25">
      <c r="A33" s="141" t="s">
        <v>190</v>
      </c>
      <c r="B33" s="135" t="s">
        <v>205</v>
      </c>
      <c r="C33" s="135">
        <v>1</v>
      </c>
      <c r="D33" s="135">
        <v>0.755</v>
      </c>
      <c r="E33" s="135" t="e">
        <f>SUMIFS(AEEI_ff_2!E$3:E$145,AEEI_ff_2!$B$3:$B$145,AEEI_ff_3!$B33,AEEI_ff_2!$A$3:$A$145,AEEI_ff_3!$A33)*(1-SUMIFS([3]CO2_sec_dis_EU!$AQ$2:$AQ$109,[3]CO2_sec_dis_EU!$AO$2:$AO$109,$B33,[3]CO2_sec_dis_EU!$AM$2:$AM$109,$A33)*$M$3)</f>
        <v>#VALUE!</v>
      </c>
      <c r="F33" s="135" t="e">
        <f>SUMIFS(AEEI_ff_2!F$3:F$145,AEEI_ff_2!$B$3:$B$145,AEEI_ff_3!$B33,AEEI_ff_2!$A$3:$A$145,AEEI_ff_3!$A33)*(1-SUMIFS([3]CO2_sec_dis_EU!$AQ$2:$AQ$109,[3]CO2_sec_dis_EU!$AO$2:$AO$109,$B33,[3]CO2_sec_dis_EU!$AM$2:$AM$109,$A33)*$M$3)</f>
        <v>#VALUE!</v>
      </c>
      <c r="G33" s="135" t="e">
        <f>SUMIFS(AEEI_ff_2!G$3:G$145,AEEI_ff_2!$B$3:$B$145,AEEI_ff_3!$B33,AEEI_ff_2!$A$3:$A$145,AEEI_ff_3!$A33)*(1-SUMIFS([3]CO2_sec_dis_EU!$AQ$2:$AQ$109,[3]CO2_sec_dis_EU!$AO$2:$AO$109,$B33,[3]CO2_sec_dis_EU!$AM$2:$AM$109,$A33)*$M$3)</f>
        <v>#VALUE!</v>
      </c>
      <c r="H33" s="135" t="e">
        <f>SUMIFS(AEEI_ff_2!H$3:H$145,AEEI_ff_2!$B$3:$B$145,AEEI_ff_3!$B33,AEEI_ff_2!$A$3:$A$145,AEEI_ff_3!$A33)*(1-SUMIFS([3]CO2_sec_dis_EU!$AQ$2:$AQ$109,[3]CO2_sec_dis_EU!$AO$2:$AO$109,$B33,[3]CO2_sec_dis_EU!$AM$2:$AM$109,$A33)*$M$3)</f>
        <v>#VALUE!</v>
      </c>
      <c r="I33" s="135" t="e">
        <f>SUMIFS(AEEI_ff_2!I$3:I$145,AEEI_ff_2!$B$3:$B$145,AEEI_ff_3!$B33,AEEI_ff_2!$A$3:$A$145,AEEI_ff_3!$A33)*(1-SUMIFS([3]CO2_sec_dis_EU!$AQ$2:$AQ$109,[3]CO2_sec_dis_EU!$AO$2:$AO$109,$B33,[3]CO2_sec_dis_EU!$AM$2:$AM$109,$A33)*$M$3)</f>
        <v>#VALUE!</v>
      </c>
      <c r="J33" s="135" t="e">
        <f>SUMIFS(AEEI_ff_2!J$3:J$145,AEEI_ff_2!$B$3:$B$145,AEEI_ff_3!$B33,AEEI_ff_2!$A$3:$A$145,AEEI_ff_3!$A33)*(1-SUMIFS([3]CO2_sec_dis_EU!$AQ$2:$AQ$109,[3]CO2_sec_dis_EU!$AO$2:$AO$109,$B33,[3]CO2_sec_dis_EU!$AM$2:$AM$109,$A33)*$M$3)</f>
        <v>#VALUE!</v>
      </c>
      <c r="K33" s="142" t="e">
        <f>SUMIFS(AEEI_ff_2!K$3:K$145,AEEI_ff_2!$B$3:$B$145,AEEI_ff_3!$B33,AEEI_ff_2!$A$3:$A$145,AEEI_ff_3!$A33)*(1-SUMIFS([3]CO2_sec_dis_EU!$AQ$2:$AQ$109,[3]CO2_sec_dis_EU!$AO$2:$AO$109,$B33,[3]CO2_sec_dis_EU!$AM$2:$AM$109,$A33)*$M$3)</f>
        <v>#VALUE!</v>
      </c>
    </row>
    <row r="34" spans="1:11" x14ac:dyDescent="0.25">
      <c r="A34" s="139" t="s">
        <v>190</v>
      </c>
      <c r="B34" s="134" t="s">
        <v>206</v>
      </c>
      <c r="C34" s="134">
        <v>1</v>
      </c>
      <c r="D34" s="134">
        <v>0.88</v>
      </c>
      <c r="E34" s="134" t="e">
        <f>SUMIFS(AEEI_ff_2!E$3:E$145,AEEI_ff_2!$B$3:$B$145,AEEI_ff_3!$B34,AEEI_ff_2!$A$3:$A$145,AEEI_ff_3!$A34)*(1-SUMIFS([3]CO2_sec_dis_EU!$AQ$2:$AQ$109,[3]CO2_sec_dis_EU!$AO$2:$AO$109,$B34,[3]CO2_sec_dis_EU!$AM$2:$AM$109,$A34)*$M$3)</f>
        <v>#VALUE!</v>
      </c>
      <c r="F34" s="134" t="e">
        <f>SUMIFS(AEEI_ff_2!F$3:F$145,AEEI_ff_2!$B$3:$B$145,AEEI_ff_3!$B34,AEEI_ff_2!$A$3:$A$145,AEEI_ff_3!$A34)*(1-SUMIFS([3]CO2_sec_dis_EU!$AQ$2:$AQ$109,[3]CO2_sec_dis_EU!$AO$2:$AO$109,$B34,[3]CO2_sec_dis_EU!$AM$2:$AM$109,$A34)*$M$3)</f>
        <v>#VALUE!</v>
      </c>
      <c r="G34" s="134" t="e">
        <f>SUMIFS(AEEI_ff_2!G$3:G$145,AEEI_ff_2!$B$3:$B$145,AEEI_ff_3!$B34,AEEI_ff_2!$A$3:$A$145,AEEI_ff_3!$A34)*(1-SUMIFS([3]CO2_sec_dis_EU!$AQ$2:$AQ$109,[3]CO2_sec_dis_EU!$AO$2:$AO$109,$B34,[3]CO2_sec_dis_EU!$AM$2:$AM$109,$A34)*$M$3)</f>
        <v>#VALUE!</v>
      </c>
      <c r="H34" s="134" t="e">
        <f>SUMIFS(AEEI_ff_2!H$3:H$145,AEEI_ff_2!$B$3:$B$145,AEEI_ff_3!$B34,AEEI_ff_2!$A$3:$A$145,AEEI_ff_3!$A34)*(1-SUMIFS([3]CO2_sec_dis_EU!$AQ$2:$AQ$109,[3]CO2_sec_dis_EU!$AO$2:$AO$109,$B34,[3]CO2_sec_dis_EU!$AM$2:$AM$109,$A34)*$M$3)</f>
        <v>#VALUE!</v>
      </c>
      <c r="I34" s="134" t="e">
        <f>SUMIFS(AEEI_ff_2!I$3:I$145,AEEI_ff_2!$B$3:$B$145,AEEI_ff_3!$B34,AEEI_ff_2!$A$3:$A$145,AEEI_ff_3!$A34)*(1-SUMIFS([3]CO2_sec_dis_EU!$AQ$2:$AQ$109,[3]CO2_sec_dis_EU!$AO$2:$AO$109,$B34,[3]CO2_sec_dis_EU!$AM$2:$AM$109,$A34)*$M$3)</f>
        <v>#VALUE!</v>
      </c>
      <c r="J34" s="134" t="e">
        <f>SUMIFS(AEEI_ff_2!J$3:J$145,AEEI_ff_2!$B$3:$B$145,AEEI_ff_3!$B34,AEEI_ff_2!$A$3:$A$145,AEEI_ff_3!$A34)*(1-SUMIFS([3]CO2_sec_dis_EU!$AQ$2:$AQ$109,[3]CO2_sec_dis_EU!$AO$2:$AO$109,$B34,[3]CO2_sec_dis_EU!$AM$2:$AM$109,$A34)*$M$3)</f>
        <v>#VALUE!</v>
      </c>
      <c r="K34" s="140" t="e">
        <f>SUMIFS(AEEI_ff_2!K$3:K$145,AEEI_ff_2!$B$3:$B$145,AEEI_ff_3!$B34,AEEI_ff_2!$A$3:$A$145,AEEI_ff_3!$A34)*(1-SUMIFS([3]CO2_sec_dis_EU!$AQ$2:$AQ$109,[3]CO2_sec_dis_EU!$AO$2:$AO$109,$B34,[3]CO2_sec_dis_EU!$AM$2:$AM$109,$A34)*$M$3)</f>
        <v>#VALUE!</v>
      </c>
    </row>
    <row r="35" spans="1:11" x14ac:dyDescent="0.25">
      <c r="A35" s="141" t="s">
        <v>190</v>
      </c>
      <c r="B35" s="135" t="s">
        <v>207</v>
      </c>
      <c r="C35" s="135">
        <v>1</v>
      </c>
      <c r="D35" s="135">
        <v>1.2</v>
      </c>
      <c r="E35" s="135">
        <v>1.2</v>
      </c>
      <c r="F35" s="135">
        <v>1</v>
      </c>
      <c r="G35" s="135">
        <v>0.95</v>
      </c>
      <c r="H35" s="135">
        <v>0.83</v>
      </c>
      <c r="I35" s="135">
        <v>0.76</v>
      </c>
      <c r="J35" s="135">
        <v>0.68</v>
      </c>
      <c r="K35" s="142">
        <v>0.6</v>
      </c>
    </row>
    <row r="36" spans="1:11" x14ac:dyDescent="0.25">
      <c r="A36" s="139" t="s">
        <v>190</v>
      </c>
      <c r="B36" s="134" t="s">
        <v>208</v>
      </c>
      <c r="C36" s="134">
        <v>1</v>
      </c>
      <c r="D36" s="134">
        <f>D35</f>
        <v>1.2</v>
      </c>
      <c r="E36" s="134">
        <v>1.2</v>
      </c>
      <c r="F36" s="134">
        <v>1</v>
      </c>
      <c r="G36" s="134">
        <v>0.95</v>
      </c>
      <c r="H36" s="134">
        <v>0.83</v>
      </c>
      <c r="I36" s="134">
        <v>0.76</v>
      </c>
      <c r="J36" s="134">
        <v>0.68</v>
      </c>
      <c r="K36" s="140">
        <v>0.6</v>
      </c>
    </row>
    <row r="37" spans="1:11" x14ac:dyDescent="0.25">
      <c r="A37" s="141" t="s">
        <v>190</v>
      </c>
      <c r="B37" s="135" t="s">
        <v>209</v>
      </c>
      <c r="C37" s="135">
        <v>1</v>
      </c>
      <c r="D37" s="135">
        <f>D35</f>
        <v>1.2</v>
      </c>
      <c r="E37" s="135">
        <v>1.2</v>
      </c>
      <c r="F37" s="135">
        <v>1</v>
      </c>
      <c r="G37" s="135">
        <v>0.95</v>
      </c>
      <c r="H37" s="135">
        <v>0.83</v>
      </c>
      <c r="I37" s="135">
        <v>0.76</v>
      </c>
      <c r="J37" s="135">
        <v>0.68</v>
      </c>
      <c r="K37" s="142">
        <v>0.6</v>
      </c>
    </row>
    <row r="38" spans="1:11" x14ac:dyDescent="0.25">
      <c r="A38" s="139" t="s">
        <v>190</v>
      </c>
      <c r="B38" s="134" t="s">
        <v>199</v>
      </c>
      <c r="C38" s="134">
        <v>1</v>
      </c>
      <c r="D38" s="134">
        <v>0.96455651793083608</v>
      </c>
      <c r="E38" s="134">
        <v>1.0029984021269438</v>
      </c>
      <c r="F38" s="134">
        <v>0.93692394691026759</v>
      </c>
      <c r="G38" s="134">
        <v>0.86540948803503359</v>
      </c>
      <c r="H38" s="134">
        <v>0.79061791607404741</v>
      </c>
      <c r="I38" s="134">
        <v>0.71444788600032505</v>
      </c>
      <c r="J38" s="134">
        <v>0.63856760845987992</v>
      </c>
      <c r="K38" s="140">
        <v>0.56440487167028808</v>
      </c>
    </row>
    <row r="39" spans="1:11" x14ac:dyDescent="0.25">
      <c r="A39" s="141" t="s">
        <v>190</v>
      </c>
      <c r="B39" s="135" t="s">
        <v>200</v>
      </c>
      <c r="C39" s="135">
        <v>1</v>
      </c>
      <c r="D39" s="135">
        <v>0.8681008661377525</v>
      </c>
      <c r="E39" s="135" t="e">
        <f>SUMIFS(AEEI_ff_2!E$3:E$145,AEEI_ff_2!$B$3:$B$145,AEEI_ff_3!$B39,AEEI_ff_2!$A$3:$A$145,AEEI_ff_3!$A39)*(1-SUMIFS([3]CO2_sec_dis_EU!$AQ$2:$AQ$109,[3]CO2_sec_dis_EU!$AO$2:$AO$109,$B39,[3]CO2_sec_dis_EU!$AM$2:$AM$109,$A39)*$M$3)</f>
        <v>#VALUE!</v>
      </c>
      <c r="F39" s="135" t="e">
        <f>SUMIFS(AEEI_ff_2!F$3:F$145,AEEI_ff_2!$B$3:$B$145,AEEI_ff_3!$B39,AEEI_ff_2!$A$3:$A$145,AEEI_ff_3!$A39)*(1-SUMIFS([3]CO2_sec_dis_EU!$AQ$2:$AQ$109,[3]CO2_sec_dis_EU!$AO$2:$AO$109,$B39,[3]CO2_sec_dis_EU!$AM$2:$AM$109,$A39)*$M$3)</f>
        <v>#VALUE!</v>
      </c>
      <c r="G39" s="135" t="e">
        <f>SUMIFS(AEEI_ff_2!G$3:G$145,AEEI_ff_2!$B$3:$B$145,AEEI_ff_3!$B39,AEEI_ff_2!$A$3:$A$145,AEEI_ff_3!$A39)*(1-SUMIFS([3]CO2_sec_dis_EU!$AQ$2:$AQ$109,[3]CO2_sec_dis_EU!$AO$2:$AO$109,$B39,[3]CO2_sec_dis_EU!$AM$2:$AM$109,$A39)*$M$3)</f>
        <v>#VALUE!</v>
      </c>
      <c r="H39" s="135" t="e">
        <f>SUMIFS(AEEI_ff_2!H$3:H$145,AEEI_ff_2!$B$3:$B$145,AEEI_ff_3!$B39,AEEI_ff_2!$A$3:$A$145,AEEI_ff_3!$A39)*(1-SUMIFS([3]CO2_sec_dis_EU!$AQ$2:$AQ$109,[3]CO2_sec_dis_EU!$AO$2:$AO$109,$B39,[3]CO2_sec_dis_EU!$AM$2:$AM$109,$A39)*$M$3)</f>
        <v>#VALUE!</v>
      </c>
      <c r="I39" s="135" t="e">
        <f>SUMIFS(AEEI_ff_2!I$3:I$145,AEEI_ff_2!$B$3:$B$145,AEEI_ff_3!$B39,AEEI_ff_2!$A$3:$A$145,AEEI_ff_3!$A39)*(1-SUMIFS([3]CO2_sec_dis_EU!$AQ$2:$AQ$109,[3]CO2_sec_dis_EU!$AO$2:$AO$109,$B39,[3]CO2_sec_dis_EU!$AM$2:$AM$109,$A39)*$M$3)</f>
        <v>#VALUE!</v>
      </c>
      <c r="J39" s="135" t="e">
        <f>SUMIFS(AEEI_ff_2!J$3:J$145,AEEI_ff_2!$B$3:$B$145,AEEI_ff_3!$B39,AEEI_ff_2!$A$3:$A$145,AEEI_ff_3!$A39)*(1-SUMIFS([3]CO2_sec_dis_EU!$AQ$2:$AQ$109,[3]CO2_sec_dis_EU!$AO$2:$AO$109,$B39,[3]CO2_sec_dis_EU!$AM$2:$AM$109,$A39)*$M$3)</f>
        <v>#VALUE!</v>
      </c>
      <c r="K39" s="142" t="e">
        <f>SUMIFS(AEEI_ff_2!K$3:K$145,AEEI_ff_2!$B$3:$B$145,AEEI_ff_3!$B39,AEEI_ff_2!$A$3:$A$145,AEEI_ff_3!$A39)*(1-SUMIFS([3]CO2_sec_dis_EU!$AQ$2:$AQ$109,[3]CO2_sec_dis_EU!$AO$2:$AO$109,$B39,[3]CO2_sec_dis_EU!$AM$2:$AM$109,$A39)*$M$3)</f>
        <v>#VALUE!</v>
      </c>
    </row>
    <row r="40" spans="1:11" x14ac:dyDescent="0.25">
      <c r="A40" s="139" t="s">
        <v>190</v>
      </c>
      <c r="B40" s="134" t="s">
        <v>202</v>
      </c>
      <c r="C40" s="134">
        <v>1</v>
      </c>
      <c r="D40" s="134">
        <v>0.96455651793083608</v>
      </c>
      <c r="E40" s="134" t="e">
        <f>SUMIFS(AEEI_ff_2!E$3:E$145,AEEI_ff_2!$B$3:$B$145,AEEI_ff_3!$B40,AEEI_ff_2!$A$3:$A$145,AEEI_ff_3!$A40)*(1-SUMIFS([3]CO2_sec_dis_EU!$AQ$2:$AQ$109,[3]CO2_sec_dis_EU!$AO$2:$AO$109,$B40,[3]CO2_sec_dis_EU!$AM$2:$AM$109,$A40)*$M$3)</f>
        <v>#VALUE!</v>
      </c>
      <c r="F40" s="134" t="e">
        <f>SUMIFS(AEEI_ff_2!F$3:F$145,AEEI_ff_2!$B$3:$B$145,AEEI_ff_3!$B40,AEEI_ff_2!$A$3:$A$145,AEEI_ff_3!$A40)*(1-SUMIFS([3]CO2_sec_dis_EU!$AQ$2:$AQ$109,[3]CO2_sec_dis_EU!$AO$2:$AO$109,$B40,[3]CO2_sec_dis_EU!$AM$2:$AM$109,$A40)*$M$3)</f>
        <v>#VALUE!</v>
      </c>
      <c r="G40" s="134" t="e">
        <f>SUMIFS(AEEI_ff_2!G$3:G$145,AEEI_ff_2!$B$3:$B$145,AEEI_ff_3!$B40,AEEI_ff_2!$A$3:$A$145,AEEI_ff_3!$A40)*(1-SUMIFS([3]CO2_sec_dis_EU!$AQ$2:$AQ$109,[3]CO2_sec_dis_EU!$AO$2:$AO$109,$B40,[3]CO2_sec_dis_EU!$AM$2:$AM$109,$A40)*$M$3)</f>
        <v>#VALUE!</v>
      </c>
      <c r="H40" s="134" t="e">
        <f>SUMIFS(AEEI_ff_2!H$3:H$145,AEEI_ff_2!$B$3:$B$145,AEEI_ff_3!$B40,AEEI_ff_2!$A$3:$A$145,AEEI_ff_3!$A40)*(1-SUMIFS([3]CO2_sec_dis_EU!$AQ$2:$AQ$109,[3]CO2_sec_dis_EU!$AO$2:$AO$109,$B40,[3]CO2_sec_dis_EU!$AM$2:$AM$109,$A40)*$M$3)</f>
        <v>#VALUE!</v>
      </c>
      <c r="I40" s="134" t="e">
        <f>SUMIFS(AEEI_ff_2!I$3:I$145,AEEI_ff_2!$B$3:$B$145,AEEI_ff_3!$B40,AEEI_ff_2!$A$3:$A$145,AEEI_ff_3!$A40)*(1-SUMIFS([3]CO2_sec_dis_EU!$AQ$2:$AQ$109,[3]CO2_sec_dis_EU!$AO$2:$AO$109,$B40,[3]CO2_sec_dis_EU!$AM$2:$AM$109,$A40)*$M$3)</f>
        <v>#VALUE!</v>
      </c>
      <c r="J40" s="134" t="e">
        <f>SUMIFS(AEEI_ff_2!J$3:J$145,AEEI_ff_2!$B$3:$B$145,AEEI_ff_3!$B40,AEEI_ff_2!$A$3:$A$145,AEEI_ff_3!$A40)*(1-SUMIFS([3]CO2_sec_dis_EU!$AQ$2:$AQ$109,[3]CO2_sec_dis_EU!$AO$2:$AO$109,$B40,[3]CO2_sec_dis_EU!$AM$2:$AM$109,$A40)*$M$3)</f>
        <v>#VALUE!</v>
      </c>
      <c r="K40" s="140" t="e">
        <f>SUMIFS(AEEI_ff_2!K$3:K$145,AEEI_ff_2!$B$3:$B$145,AEEI_ff_3!$B40,AEEI_ff_2!$A$3:$A$145,AEEI_ff_3!$A40)*(1-SUMIFS([3]CO2_sec_dis_EU!$AQ$2:$AQ$109,[3]CO2_sec_dis_EU!$AO$2:$AO$109,$B40,[3]CO2_sec_dis_EU!$AM$2:$AM$109,$A40)*$M$3)</f>
        <v>#VALUE!</v>
      </c>
    </row>
    <row r="41" spans="1:11" ht="15.75" thickBot="1" x14ac:dyDescent="0.3">
      <c r="A41" s="143" t="s">
        <v>190</v>
      </c>
      <c r="B41" s="144" t="s">
        <v>201</v>
      </c>
      <c r="C41" s="144">
        <v>1</v>
      </c>
      <c r="D41" s="144">
        <v>0.94</v>
      </c>
      <c r="E41" s="144" t="e">
        <f>SUMIFS(AEEI_ff_2!E$3:E$145,AEEI_ff_2!$B$3:$B$145,AEEI_ff_3!$B41,AEEI_ff_2!$A$3:$A$145,AEEI_ff_3!$A41)*(1-SUMIFS([3]CO2_sec_dis_EU!$AQ$2:$AQ$109,[3]CO2_sec_dis_EU!$AO$2:$AO$109,$B41,[3]CO2_sec_dis_EU!$AM$2:$AM$109,$A41)*$M$3)</f>
        <v>#VALUE!</v>
      </c>
      <c r="F41" s="144" t="e">
        <f>SUMIFS(AEEI_ff_2!F$3:F$145,AEEI_ff_2!$B$3:$B$145,AEEI_ff_3!$B41,AEEI_ff_2!$A$3:$A$145,AEEI_ff_3!$A41)*(1-SUMIFS([3]CO2_sec_dis_EU!$AQ$2:$AQ$109,[3]CO2_sec_dis_EU!$AO$2:$AO$109,$B41,[3]CO2_sec_dis_EU!$AM$2:$AM$109,$A41)*$M$3)</f>
        <v>#VALUE!</v>
      </c>
      <c r="G41" s="144" t="e">
        <f>SUMIFS(AEEI_ff_2!G$3:G$145,AEEI_ff_2!$B$3:$B$145,AEEI_ff_3!$B41,AEEI_ff_2!$A$3:$A$145,AEEI_ff_3!$A41)*(1-SUMIFS([3]CO2_sec_dis_EU!$AQ$2:$AQ$109,[3]CO2_sec_dis_EU!$AO$2:$AO$109,$B41,[3]CO2_sec_dis_EU!$AM$2:$AM$109,$A41)*$M$3)</f>
        <v>#VALUE!</v>
      </c>
      <c r="H41" s="144" t="e">
        <f>SUMIFS(AEEI_ff_2!H$3:H$145,AEEI_ff_2!$B$3:$B$145,AEEI_ff_3!$B41,AEEI_ff_2!$A$3:$A$145,AEEI_ff_3!$A41)*(1-SUMIFS([3]CO2_sec_dis_EU!$AQ$2:$AQ$109,[3]CO2_sec_dis_EU!$AO$2:$AO$109,$B41,[3]CO2_sec_dis_EU!$AM$2:$AM$109,$A41)*$M$3)</f>
        <v>#VALUE!</v>
      </c>
      <c r="I41" s="144" t="e">
        <f>SUMIFS(AEEI_ff_2!I$3:I$145,AEEI_ff_2!$B$3:$B$145,AEEI_ff_3!$B41,AEEI_ff_2!$A$3:$A$145,AEEI_ff_3!$A41)*(1-SUMIFS([3]CO2_sec_dis_EU!$AQ$2:$AQ$109,[3]CO2_sec_dis_EU!$AO$2:$AO$109,$B41,[3]CO2_sec_dis_EU!$AM$2:$AM$109,$A41)*$M$3)</f>
        <v>#VALUE!</v>
      </c>
      <c r="J41" s="144" t="e">
        <f>SUMIFS(AEEI_ff_2!J$3:J$145,AEEI_ff_2!$B$3:$B$145,AEEI_ff_3!$B41,AEEI_ff_2!$A$3:$A$145,AEEI_ff_3!$A41)*(1-SUMIFS([3]CO2_sec_dis_EU!$AQ$2:$AQ$109,[3]CO2_sec_dis_EU!$AO$2:$AO$109,$B41,[3]CO2_sec_dis_EU!$AM$2:$AM$109,$A41)*$M$3)</f>
        <v>#VALUE!</v>
      </c>
      <c r="K41" s="145" t="e">
        <f>SUMIFS(AEEI_ff_2!K$3:K$145,AEEI_ff_2!$B$3:$B$145,AEEI_ff_3!$B41,AEEI_ff_2!$A$3:$A$145,AEEI_ff_3!$A41)*(1-SUMIFS([3]CO2_sec_dis_EU!$AQ$2:$AQ$109,[3]CO2_sec_dis_EU!$AO$2:$AO$109,$B41,[3]CO2_sec_dis_EU!$AM$2:$AM$109,$A41)*$M$3)</f>
        <v>#VALUE!</v>
      </c>
    </row>
    <row r="42" spans="1:11" x14ac:dyDescent="0.25">
      <c r="A42" s="136" t="s">
        <v>184</v>
      </c>
      <c r="B42" s="137" t="s">
        <v>198</v>
      </c>
      <c r="C42" s="137">
        <v>1</v>
      </c>
      <c r="D42" s="137">
        <v>0.85</v>
      </c>
      <c r="E42" s="137">
        <v>0.69</v>
      </c>
      <c r="F42" s="137">
        <v>0.67</v>
      </c>
      <c r="G42" s="137">
        <v>0.61916555925529615</v>
      </c>
      <c r="H42" s="137">
        <v>0.52</v>
      </c>
      <c r="I42" s="137">
        <v>0.38</v>
      </c>
      <c r="J42" s="137">
        <v>0.65</v>
      </c>
      <c r="K42" s="138">
        <v>0.8</v>
      </c>
    </row>
    <row r="43" spans="1:11" x14ac:dyDescent="0.25">
      <c r="A43" s="139" t="s">
        <v>184</v>
      </c>
      <c r="B43" s="134" t="s">
        <v>203</v>
      </c>
      <c r="C43" s="134">
        <v>1</v>
      </c>
      <c r="D43" s="134">
        <v>0.92</v>
      </c>
      <c r="E43" s="134">
        <v>0.9</v>
      </c>
      <c r="F43" s="134">
        <v>0.72</v>
      </c>
      <c r="G43" s="134">
        <v>0.82</v>
      </c>
      <c r="H43" s="134">
        <v>0.75</v>
      </c>
      <c r="I43" s="134">
        <v>0.82</v>
      </c>
      <c r="J43" s="134">
        <v>1.2</v>
      </c>
      <c r="K43" s="140">
        <v>1.2</v>
      </c>
    </row>
    <row r="44" spans="1:11" x14ac:dyDescent="0.25">
      <c r="A44" s="141" t="s">
        <v>184</v>
      </c>
      <c r="B44" s="135" t="s">
        <v>210</v>
      </c>
      <c r="C44" s="135">
        <v>1</v>
      </c>
      <c r="D44" s="135">
        <v>0.85</v>
      </c>
      <c r="E44" s="135">
        <v>0.97</v>
      </c>
      <c r="F44" s="135">
        <v>1.3</v>
      </c>
      <c r="G44" s="135">
        <v>1.4</v>
      </c>
      <c r="H44" s="135">
        <v>1.3</v>
      </c>
      <c r="I44" s="135">
        <v>1.5</v>
      </c>
      <c r="J44" s="135">
        <v>2</v>
      </c>
      <c r="K44" s="142">
        <v>2.5</v>
      </c>
    </row>
    <row r="45" spans="1:11" x14ac:dyDescent="0.25">
      <c r="A45" s="139" t="s">
        <v>184</v>
      </c>
      <c r="B45" s="134" t="s">
        <v>204</v>
      </c>
      <c r="C45" s="134">
        <v>1</v>
      </c>
      <c r="D45" s="134">
        <v>0.96</v>
      </c>
      <c r="E45" s="134">
        <v>1.1000000000000001</v>
      </c>
      <c r="F45" s="134">
        <v>1.45</v>
      </c>
      <c r="G45" s="134">
        <v>1.7</v>
      </c>
      <c r="H45" s="134">
        <v>1.8</v>
      </c>
      <c r="I45" s="134">
        <v>2</v>
      </c>
      <c r="J45" s="134">
        <v>2.8</v>
      </c>
      <c r="K45" s="140">
        <v>3.2</v>
      </c>
    </row>
    <row r="46" spans="1:11" x14ac:dyDescent="0.25">
      <c r="A46" s="141" t="s">
        <v>184</v>
      </c>
      <c r="B46" s="135" t="s">
        <v>205</v>
      </c>
      <c r="C46" s="135">
        <v>1</v>
      </c>
      <c r="D46" s="135">
        <v>0.75</v>
      </c>
      <c r="E46" s="135">
        <v>0.82</v>
      </c>
      <c r="F46" s="135">
        <v>0.55000000000000004</v>
      </c>
      <c r="G46" s="135">
        <v>0.51</v>
      </c>
      <c r="H46" s="135">
        <v>0.42</v>
      </c>
      <c r="I46" s="135">
        <v>0.5</v>
      </c>
      <c r="J46" s="135">
        <v>1</v>
      </c>
      <c r="K46" s="142">
        <v>1.1000000000000001</v>
      </c>
    </row>
    <row r="47" spans="1:11" x14ac:dyDescent="0.25">
      <c r="A47" s="139" t="s">
        <v>184</v>
      </c>
      <c r="B47" s="134" t="s">
        <v>206</v>
      </c>
      <c r="C47" s="134">
        <v>1</v>
      </c>
      <c r="D47" s="134">
        <v>0.83</v>
      </c>
      <c r="E47" s="134">
        <v>0.83</v>
      </c>
      <c r="F47" s="134">
        <v>0.89</v>
      </c>
      <c r="G47" s="134">
        <v>0.88</v>
      </c>
      <c r="H47" s="134">
        <v>0.75</v>
      </c>
      <c r="I47" s="134">
        <v>0.76</v>
      </c>
      <c r="J47" s="134">
        <v>0.83</v>
      </c>
      <c r="K47" s="140">
        <v>0.83</v>
      </c>
    </row>
    <row r="48" spans="1:11" x14ac:dyDescent="0.25">
      <c r="A48" s="141" t="s">
        <v>184</v>
      </c>
      <c r="B48" s="135" t="s">
        <v>207</v>
      </c>
      <c r="C48" s="135">
        <v>1</v>
      </c>
      <c r="D48" s="135">
        <v>0.72</v>
      </c>
      <c r="E48" s="135">
        <v>0.78624789060047529</v>
      </c>
      <c r="F48" s="135">
        <v>0.74</v>
      </c>
      <c r="G48" s="135">
        <v>0.65</v>
      </c>
      <c r="H48" s="135">
        <v>0.49</v>
      </c>
      <c r="I48" s="135">
        <v>0.42</v>
      </c>
      <c r="J48" s="135">
        <v>0.38</v>
      </c>
      <c r="K48" s="142">
        <v>0.32</v>
      </c>
    </row>
    <row r="49" spans="1:11" x14ac:dyDescent="0.25">
      <c r="A49" s="139" t="s">
        <v>184</v>
      </c>
      <c r="B49" s="134" t="s">
        <v>208</v>
      </c>
      <c r="C49" s="134">
        <v>1</v>
      </c>
      <c r="D49" s="134">
        <f>D48</f>
        <v>0.72</v>
      </c>
      <c r="E49" s="134">
        <v>0.78624789060047529</v>
      </c>
      <c r="F49" s="134">
        <v>0.74</v>
      </c>
      <c r="G49" s="134">
        <v>0.65</v>
      </c>
      <c r="H49" s="134">
        <v>0.49</v>
      </c>
      <c r="I49" s="134">
        <v>0.42</v>
      </c>
      <c r="J49" s="134">
        <v>0.38</v>
      </c>
      <c r="K49" s="140">
        <v>0.32</v>
      </c>
    </row>
    <row r="50" spans="1:11" x14ac:dyDescent="0.25">
      <c r="A50" s="141" t="s">
        <v>184</v>
      </c>
      <c r="B50" s="135" t="s">
        <v>209</v>
      </c>
      <c r="C50" s="135">
        <v>1</v>
      </c>
      <c r="D50" s="135">
        <f>D48</f>
        <v>0.72</v>
      </c>
      <c r="E50" s="135">
        <v>0.78624789060047529</v>
      </c>
      <c r="F50" s="135">
        <v>0.74</v>
      </c>
      <c r="G50" s="135">
        <v>0.65</v>
      </c>
      <c r="H50" s="135">
        <v>0.49</v>
      </c>
      <c r="I50" s="135">
        <v>0.42</v>
      </c>
      <c r="J50" s="135">
        <v>0.38</v>
      </c>
      <c r="K50" s="142">
        <v>0.32</v>
      </c>
    </row>
    <row r="51" spans="1:11" x14ac:dyDescent="0.25">
      <c r="A51" s="139" t="s">
        <v>184</v>
      </c>
      <c r="B51" s="134" t="s">
        <v>199</v>
      </c>
      <c r="C51" s="134">
        <v>1</v>
      </c>
      <c r="D51" s="134">
        <v>0.88810445596450405</v>
      </c>
      <c r="E51" s="134">
        <v>0.78624789060047529</v>
      </c>
      <c r="F51" s="134">
        <v>0.69793810627469499</v>
      </c>
      <c r="G51" s="134">
        <v>0.61916555925529615</v>
      </c>
      <c r="H51" s="134">
        <v>0.54809083732844166</v>
      </c>
      <c r="I51" s="134">
        <v>0.48336784112668468</v>
      </c>
      <c r="J51" s="134">
        <v>0.42398005503463382</v>
      </c>
      <c r="K51" s="140">
        <v>0.36926923917000753</v>
      </c>
    </row>
    <row r="52" spans="1:11" x14ac:dyDescent="0.25">
      <c r="A52" s="141" t="s">
        <v>184</v>
      </c>
      <c r="B52" s="135" t="s">
        <v>200</v>
      </c>
      <c r="C52" s="135">
        <v>1</v>
      </c>
      <c r="D52" s="135">
        <v>0.75</v>
      </c>
      <c r="E52" s="135">
        <v>0.59</v>
      </c>
      <c r="F52" s="135">
        <v>0.37</v>
      </c>
      <c r="G52" s="135">
        <v>0.25</v>
      </c>
      <c r="H52" s="135">
        <v>0.14000000000000001</v>
      </c>
      <c r="I52" s="135">
        <v>0.1</v>
      </c>
      <c r="J52" s="135">
        <v>8.5000000000000006E-2</v>
      </c>
      <c r="K52" s="142">
        <v>8.4000000000000005E-2</v>
      </c>
    </row>
    <row r="53" spans="1:11" x14ac:dyDescent="0.25">
      <c r="A53" s="139" t="s">
        <v>184</v>
      </c>
      <c r="B53" s="134" t="s">
        <v>202</v>
      </c>
      <c r="C53" s="134">
        <v>1</v>
      </c>
      <c r="D53" s="134">
        <v>0.7</v>
      </c>
      <c r="E53" s="134">
        <v>0.76</v>
      </c>
      <c r="F53" s="134">
        <v>0.75</v>
      </c>
      <c r="G53" s="134">
        <v>0.74</v>
      </c>
      <c r="H53" s="134">
        <v>0.59</v>
      </c>
      <c r="I53" s="134">
        <v>0.54</v>
      </c>
      <c r="J53" s="134">
        <v>0.5</v>
      </c>
      <c r="K53" s="140">
        <v>0.45</v>
      </c>
    </row>
    <row r="54" spans="1:11" ht="15.75" thickBot="1" x14ac:dyDescent="0.3">
      <c r="A54" s="143" t="s">
        <v>184</v>
      </c>
      <c r="B54" s="144" t="s">
        <v>201</v>
      </c>
      <c r="C54" s="144">
        <v>1</v>
      </c>
      <c r="D54" s="144">
        <v>0.82</v>
      </c>
      <c r="E54" s="144">
        <v>0.7</v>
      </c>
      <c r="F54" s="144">
        <v>0.54</v>
      </c>
      <c r="G54" s="144">
        <v>0.42</v>
      </c>
      <c r="H54" s="144">
        <v>0.39</v>
      </c>
      <c r="I54" s="144">
        <v>0.31</v>
      </c>
      <c r="J54" s="144">
        <v>0.24</v>
      </c>
      <c r="K54" s="145">
        <v>0.18</v>
      </c>
    </row>
    <row r="55" spans="1:11" x14ac:dyDescent="0.25">
      <c r="A55" s="136" t="s">
        <v>191</v>
      </c>
      <c r="B55" s="137" t="s">
        <v>198</v>
      </c>
      <c r="C55" s="137">
        <v>1</v>
      </c>
      <c r="D55" s="137">
        <v>0.75</v>
      </c>
      <c r="E55" s="137">
        <v>0.8</v>
      </c>
      <c r="F55" s="137">
        <v>0.78</v>
      </c>
      <c r="G55" s="137">
        <v>0.82</v>
      </c>
      <c r="H55" s="137">
        <v>0.46</v>
      </c>
      <c r="I55" s="137">
        <v>0.44</v>
      </c>
      <c r="J55" s="137">
        <v>0.82</v>
      </c>
      <c r="K55" s="138">
        <v>0.81</v>
      </c>
    </row>
    <row r="56" spans="1:11" x14ac:dyDescent="0.25">
      <c r="A56" s="139" t="s">
        <v>191</v>
      </c>
      <c r="B56" s="134" t="s">
        <v>203</v>
      </c>
      <c r="C56" s="134">
        <v>1</v>
      </c>
      <c r="D56" s="134">
        <v>1</v>
      </c>
      <c r="E56" s="134">
        <v>1.68</v>
      </c>
      <c r="F56" s="134">
        <v>2.4</v>
      </c>
      <c r="G56" s="134">
        <v>3.5</v>
      </c>
      <c r="H56" s="134">
        <v>3.8</v>
      </c>
      <c r="I56" s="134">
        <v>3.8</v>
      </c>
      <c r="J56" s="134">
        <v>3.9</v>
      </c>
      <c r="K56" s="140">
        <v>3.4</v>
      </c>
    </row>
    <row r="57" spans="1:11" x14ac:dyDescent="0.25">
      <c r="A57" s="141" t="s">
        <v>191</v>
      </c>
      <c r="B57" s="135" t="s">
        <v>210</v>
      </c>
      <c r="C57" s="135">
        <v>1</v>
      </c>
      <c r="D57" s="135">
        <v>1.6</v>
      </c>
      <c r="E57" s="135">
        <v>1.3</v>
      </c>
      <c r="F57" s="135">
        <v>1.32</v>
      </c>
      <c r="G57" s="135">
        <v>1.21</v>
      </c>
      <c r="H57" s="135">
        <v>0.73</v>
      </c>
      <c r="I57" s="135">
        <v>0.54</v>
      </c>
      <c r="J57" s="135">
        <v>0.48</v>
      </c>
      <c r="K57" s="142">
        <v>0.31</v>
      </c>
    </row>
    <row r="58" spans="1:11" x14ac:dyDescent="0.25">
      <c r="A58" s="139" t="s">
        <v>191</v>
      </c>
      <c r="B58" s="134" t="s">
        <v>204</v>
      </c>
      <c r="C58" s="134">
        <v>1</v>
      </c>
      <c r="D58" s="134">
        <v>0.28000000000000003</v>
      </c>
      <c r="E58" s="134">
        <v>0.2</v>
      </c>
      <c r="F58" s="134">
        <v>0.24</v>
      </c>
      <c r="G58" s="134">
        <v>0.27</v>
      </c>
      <c r="H58" s="134">
        <v>0.21</v>
      </c>
      <c r="I58" s="134">
        <v>0.2</v>
      </c>
      <c r="J58" s="134">
        <v>0.25</v>
      </c>
      <c r="K58" s="140">
        <v>0.16</v>
      </c>
    </row>
    <row r="59" spans="1:11" x14ac:dyDescent="0.25">
      <c r="A59" s="141" t="s">
        <v>191</v>
      </c>
      <c r="B59" s="135" t="s">
        <v>205</v>
      </c>
      <c r="C59" s="135">
        <v>1</v>
      </c>
      <c r="D59" s="135">
        <v>1.1000000000000001</v>
      </c>
      <c r="E59" s="135">
        <v>1.161571684224</v>
      </c>
      <c r="F59" s="135">
        <v>1.22</v>
      </c>
      <c r="G59" s="135">
        <v>1.19</v>
      </c>
      <c r="H59" s="135">
        <v>1.1499999999999999</v>
      </c>
      <c r="I59" s="135">
        <v>1.05</v>
      </c>
      <c r="J59" s="135">
        <v>1.24</v>
      </c>
      <c r="K59" s="142">
        <v>1.1200000000000001</v>
      </c>
    </row>
    <row r="60" spans="1:11" x14ac:dyDescent="0.25">
      <c r="A60" s="139" t="s">
        <v>191</v>
      </c>
      <c r="B60" s="134" t="s">
        <v>206</v>
      </c>
      <c r="C60" s="134">
        <v>1</v>
      </c>
      <c r="D60" s="134">
        <v>0.9</v>
      </c>
      <c r="E60" s="134">
        <v>0.9</v>
      </c>
      <c r="F60" s="134">
        <v>0.92</v>
      </c>
      <c r="G60" s="134">
        <v>1.3</v>
      </c>
      <c r="H60" s="134">
        <v>1.2</v>
      </c>
      <c r="I60" s="134">
        <v>1.1000000000000001</v>
      </c>
      <c r="J60" s="134">
        <v>0.75</v>
      </c>
      <c r="K60" s="140">
        <v>0.7</v>
      </c>
    </row>
    <row r="61" spans="1:11" x14ac:dyDescent="0.25">
      <c r="A61" s="141" t="s">
        <v>191</v>
      </c>
      <c r="B61" s="135" t="s">
        <v>207</v>
      </c>
      <c r="C61" s="135">
        <v>1</v>
      </c>
      <c r="D61" s="135">
        <v>1</v>
      </c>
      <c r="E61" s="135">
        <v>1.2</v>
      </c>
      <c r="F61" s="135">
        <v>1.1000000000000001</v>
      </c>
      <c r="G61" s="135">
        <v>1</v>
      </c>
      <c r="H61" s="135">
        <v>0.9</v>
      </c>
      <c r="I61" s="135">
        <v>0.8</v>
      </c>
      <c r="J61" s="135">
        <v>0.7</v>
      </c>
      <c r="K61" s="142">
        <v>0.6</v>
      </c>
    </row>
    <row r="62" spans="1:11" x14ac:dyDescent="0.25">
      <c r="A62" s="139" t="s">
        <v>191</v>
      </c>
      <c r="B62" s="134" t="s">
        <v>208</v>
      </c>
      <c r="C62" s="134">
        <v>1</v>
      </c>
      <c r="D62" s="134">
        <f>D61</f>
        <v>1</v>
      </c>
      <c r="E62" s="134">
        <v>1.2</v>
      </c>
      <c r="F62" s="134">
        <v>1.1000000000000001</v>
      </c>
      <c r="G62" s="134">
        <v>1</v>
      </c>
      <c r="H62" s="134">
        <v>0.9</v>
      </c>
      <c r="I62" s="134">
        <v>0.8</v>
      </c>
      <c r="J62" s="134">
        <v>0.7</v>
      </c>
      <c r="K62" s="140">
        <v>0.6</v>
      </c>
    </row>
    <row r="63" spans="1:11" x14ac:dyDescent="0.25">
      <c r="A63" s="141" t="s">
        <v>191</v>
      </c>
      <c r="B63" s="135" t="s">
        <v>209</v>
      </c>
      <c r="C63" s="135">
        <v>1</v>
      </c>
      <c r="D63" s="135">
        <f>D61</f>
        <v>1</v>
      </c>
      <c r="E63" s="135">
        <v>1.2</v>
      </c>
      <c r="F63" s="135">
        <v>1.1000000000000001</v>
      </c>
      <c r="G63" s="135">
        <v>1</v>
      </c>
      <c r="H63" s="135">
        <v>0.9</v>
      </c>
      <c r="I63" s="135">
        <v>0.8</v>
      </c>
      <c r="J63" s="135">
        <v>0.7</v>
      </c>
      <c r="K63" s="142">
        <v>0.6</v>
      </c>
    </row>
    <row r="64" spans="1:11" x14ac:dyDescent="0.25">
      <c r="A64" s="139" t="s">
        <v>191</v>
      </c>
      <c r="B64" s="134" t="s">
        <v>199</v>
      </c>
      <c r="C64" s="134">
        <v>1</v>
      </c>
      <c r="D64" s="134">
        <v>1.2867748523289171</v>
      </c>
      <c r="E64" s="134">
        <v>1.161571684224</v>
      </c>
      <c r="F64" s="134">
        <v>1.0397776395251419</v>
      </c>
      <c r="G64" s="134">
        <v>0.92094994407893538</v>
      </c>
      <c r="H64" s="134">
        <v>0.80601717208965673</v>
      </c>
      <c r="I64" s="134">
        <v>0.6960128992165846</v>
      </c>
      <c r="J64" s="134">
        <v>0.59203292737864521</v>
      </c>
      <c r="K64" s="140">
        <v>0.49514234121538053</v>
      </c>
    </row>
    <row r="65" spans="1:11" x14ac:dyDescent="0.25">
      <c r="A65" s="141" t="s">
        <v>191</v>
      </c>
      <c r="B65" s="135" t="s">
        <v>200</v>
      </c>
      <c r="C65" s="135">
        <v>1</v>
      </c>
      <c r="D65" s="135">
        <v>0.87316864979462228</v>
      </c>
      <c r="E65" s="135">
        <v>0.63</v>
      </c>
      <c r="F65" s="135">
        <v>0.46</v>
      </c>
      <c r="G65" s="135">
        <v>0.35</v>
      </c>
      <c r="H65" s="135">
        <v>0.25</v>
      </c>
      <c r="I65" s="135">
        <v>0.19</v>
      </c>
      <c r="J65" s="135">
        <v>0.14000000000000001</v>
      </c>
      <c r="K65" s="142">
        <v>0.12</v>
      </c>
    </row>
    <row r="66" spans="1:11" x14ac:dyDescent="0.25">
      <c r="A66" s="139" t="s">
        <v>191</v>
      </c>
      <c r="B66" s="134" t="s">
        <v>202</v>
      </c>
      <c r="C66" s="134">
        <v>1</v>
      </c>
      <c r="D66" s="134">
        <v>1.1000000000000001</v>
      </c>
      <c r="E66" s="134">
        <v>0.82</v>
      </c>
      <c r="F66" s="134">
        <v>0.89</v>
      </c>
      <c r="G66" s="134">
        <v>0.78</v>
      </c>
      <c r="H66" s="134">
        <v>0.57999999999999996</v>
      </c>
      <c r="I66" s="134">
        <v>0.48</v>
      </c>
      <c r="J66" s="134">
        <v>0.35</v>
      </c>
      <c r="K66" s="140">
        <v>0.24</v>
      </c>
    </row>
    <row r="67" spans="1:11" ht="15.75" thickBot="1" x14ac:dyDescent="0.3">
      <c r="A67" s="143" t="s">
        <v>191</v>
      </c>
      <c r="B67" s="144" t="s">
        <v>201</v>
      </c>
      <c r="C67" s="144">
        <v>1</v>
      </c>
      <c r="D67" s="144">
        <v>0.84</v>
      </c>
      <c r="E67" s="144">
        <v>0.82969406016000002</v>
      </c>
      <c r="F67" s="144">
        <v>0.74269831394652996</v>
      </c>
      <c r="G67" s="144">
        <v>0.65782138862781103</v>
      </c>
      <c r="H67" s="144">
        <v>0.59</v>
      </c>
      <c r="I67" s="144">
        <v>0.53</v>
      </c>
      <c r="J67" s="144">
        <v>0.48</v>
      </c>
      <c r="K67" s="145">
        <v>0.48</v>
      </c>
    </row>
    <row r="68" spans="1:11" x14ac:dyDescent="0.25">
      <c r="A68" s="136" t="s">
        <v>185</v>
      </c>
      <c r="B68" s="137" t="s">
        <v>198</v>
      </c>
      <c r="C68" s="137">
        <v>1</v>
      </c>
      <c r="D68" s="137">
        <v>2</v>
      </c>
      <c r="E68" s="137">
        <v>1.1499999999999999</v>
      </c>
      <c r="F68" s="137">
        <v>0.82</v>
      </c>
      <c r="G68" s="137">
        <v>0.7</v>
      </c>
      <c r="H68" s="137">
        <v>0.57999999999999996</v>
      </c>
      <c r="I68" s="137">
        <v>0.7</v>
      </c>
      <c r="J68" s="137">
        <v>1.3</v>
      </c>
      <c r="K68" s="138">
        <v>1.5</v>
      </c>
    </row>
    <row r="69" spans="1:11" x14ac:dyDescent="0.25">
      <c r="A69" s="139" t="s">
        <v>185</v>
      </c>
      <c r="B69" s="134" t="s">
        <v>203</v>
      </c>
      <c r="C69" s="134">
        <v>1</v>
      </c>
      <c r="D69" s="134">
        <v>0.84</v>
      </c>
      <c r="E69" s="134">
        <v>0.89</v>
      </c>
      <c r="F69" s="134">
        <v>0.87946812746096226</v>
      </c>
      <c r="G69" s="134">
        <v>0.8</v>
      </c>
      <c r="H69" s="134">
        <v>0.68</v>
      </c>
      <c r="I69" s="134">
        <v>0.6</v>
      </c>
      <c r="J69" s="134">
        <v>0.71</v>
      </c>
      <c r="K69" s="140">
        <v>0.78</v>
      </c>
    </row>
    <row r="70" spans="1:11" x14ac:dyDescent="0.25">
      <c r="A70" s="141" t="s">
        <v>185</v>
      </c>
      <c r="B70" s="135" t="s">
        <v>210</v>
      </c>
      <c r="C70" s="135">
        <v>1</v>
      </c>
      <c r="D70" s="135">
        <v>0.9</v>
      </c>
      <c r="E70" s="135">
        <v>0.92856472441440374</v>
      </c>
      <c r="F70" s="135">
        <v>0.9</v>
      </c>
      <c r="G70" s="135">
        <v>0.85</v>
      </c>
      <c r="H70" s="135">
        <v>0.82</v>
      </c>
      <c r="I70" s="135">
        <v>0.81</v>
      </c>
      <c r="J70" s="135">
        <v>0.83</v>
      </c>
      <c r="K70" s="142">
        <v>0.79</v>
      </c>
    </row>
    <row r="71" spans="1:11" x14ac:dyDescent="0.25">
      <c r="A71" s="139" t="s">
        <v>185</v>
      </c>
      <c r="B71" s="134" t="s">
        <v>204</v>
      </c>
      <c r="C71" s="134">
        <v>1</v>
      </c>
      <c r="D71" s="134">
        <v>0.4</v>
      </c>
      <c r="E71" s="134">
        <v>0.45</v>
      </c>
      <c r="F71" s="134">
        <v>0.52</v>
      </c>
      <c r="G71" s="134">
        <v>0.45</v>
      </c>
      <c r="H71" s="134">
        <v>0.37</v>
      </c>
      <c r="I71" s="134">
        <v>0.3</v>
      </c>
      <c r="J71" s="134">
        <v>0.28999999999999998</v>
      </c>
      <c r="K71" s="140">
        <v>0.27</v>
      </c>
    </row>
    <row r="72" spans="1:11" x14ac:dyDescent="0.25">
      <c r="A72" s="141" t="s">
        <v>185</v>
      </c>
      <c r="B72" s="135" t="s">
        <v>205</v>
      </c>
      <c r="C72" s="135">
        <v>1</v>
      </c>
      <c r="D72" s="135">
        <v>0.75</v>
      </c>
      <c r="E72" s="135">
        <v>0.92856472441440374</v>
      </c>
      <c r="F72" s="135">
        <v>0.68</v>
      </c>
      <c r="G72" s="135">
        <v>0.51</v>
      </c>
      <c r="H72" s="135">
        <v>0.3</v>
      </c>
      <c r="I72" s="135">
        <v>0.34</v>
      </c>
      <c r="J72" s="135">
        <v>0.4</v>
      </c>
      <c r="K72" s="142">
        <v>0.48</v>
      </c>
    </row>
    <row r="73" spans="1:11" x14ac:dyDescent="0.25">
      <c r="A73" s="139" t="s">
        <v>185</v>
      </c>
      <c r="B73" s="134" t="s">
        <v>206</v>
      </c>
      <c r="C73" s="134">
        <v>1</v>
      </c>
      <c r="D73" s="134">
        <v>1.6</v>
      </c>
      <c r="E73" s="134">
        <v>1.7</v>
      </c>
      <c r="F73" s="134">
        <v>1.4</v>
      </c>
      <c r="G73" s="134">
        <v>1.2</v>
      </c>
      <c r="H73" s="134">
        <v>1.2</v>
      </c>
      <c r="I73" s="134">
        <v>1.1399999999999999</v>
      </c>
      <c r="J73" s="134">
        <v>1.1000000000000001</v>
      </c>
      <c r="K73" s="140">
        <v>1.1000000000000001</v>
      </c>
    </row>
    <row r="74" spans="1:11" x14ac:dyDescent="0.25">
      <c r="A74" s="141" t="s">
        <v>185</v>
      </c>
      <c r="B74" s="135" t="s">
        <v>207</v>
      </c>
      <c r="C74" s="135">
        <v>1</v>
      </c>
      <c r="D74" s="135">
        <v>0.85</v>
      </c>
      <c r="E74" s="135">
        <v>0.9</v>
      </c>
      <c r="F74" s="135">
        <v>0.9</v>
      </c>
      <c r="G74" s="135">
        <v>0.87</v>
      </c>
      <c r="H74" s="135">
        <v>0.84</v>
      </c>
      <c r="I74" s="135">
        <v>0.8</v>
      </c>
      <c r="J74" s="135">
        <v>0.72</v>
      </c>
      <c r="K74" s="142">
        <v>0.62</v>
      </c>
    </row>
    <row r="75" spans="1:11" x14ac:dyDescent="0.25">
      <c r="A75" s="139" t="s">
        <v>185</v>
      </c>
      <c r="B75" s="134" t="s">
        <v>208</v>
      </c>
      <c r="C75" s="134">
        <v>1</v>
      </c>
      <c r="D75" s="134">
        <f>D74</f>
        <v>0.85</v>
      </c>
      <c r="E75" s="134">
        <v>0.9</v>
      </c>
      <c r="F75" s="134">
        <v>0.9</v>
      </c>
      <c r="G75" s="134">
        <v>0.87</v>
      </c>
      <c r="H75" s="134">
        <v>0.84</v>
      </c>
      <c r="I75" s="134">
        <v>0.8</v>
      </c>
      <c r="J75" s="134">
        <v>0.72</v>
      </c>
      <c r="K75" s="140">
        <v>0.62</v>
      </c>
    </row>
    <row r="76" spans="1:11" x14ac:dyDescent="0.25">
      <c r="A76" s="141" t="s">
        <v>185</v>
      </c>
      <c r="B76" s="135" t="s">
        <v>209</v>
      </c>
      <c r="C76" s="135">
        <v>1</v>
      </c>
      <c r="D76" s="135">
        <f>D74</f>
        <v>0.85</v>
      </c>
      <c r="E76" s="135">
        <v>0.9</v>
      </c>
      <c r="F76" s="135">
        <v>0.9</v>
      </c>
      <c r="G76" s="135">
        <v>0.87</v>
      </c>
      <c r="H76" s="135">
        <v>0.84</v>
      </c>
      <c r="I76" s="135">
        <v>0.8</v>
      </c>
      <c r="J76" s="135">
        <v>0.72</v>
      </c>
      <c r="K76" s="142">
        <v>0.62</v>
      </c>
    </row>
    <row r="77" spans="1:11" x14ac:dyDescent="0.25">
      <c r="A77" s="139" t="s">
        <v>185</v>
      </c>
      <c r="B77" s="134" t="s">
        <v>199</v>
      </c>
      <c r="C77" s="134">
        <v>1</v>
      </c>
      <c r="D77" s="134">
        <v>0.97066605609340073</v>
      </c>
      <c r="E77" s="134">
        <v>0.92856472441440374</v>
      </c>
      <c r="F77" s="134">
        <v>0.87946812746096226</v>
      </c>
      <c r="G77" s="134">
        <v>0.82515036943339537</v>
      </c>
      <c r="H77" s="134">
        <v>0.76708378213066231</v>
      </c>
      <c r="I77" s="134">
        <v>0.70662148158534677</v>
      </c>
      <c r="J77" s="134">
        <v>0.64502482357866664</v>
      </c>
      <c r="K77" s="140">
        <v>0.58342155552389718</v>
      </c>
    </row>
    <row r="78" spans="1:11" x14ac:dyDescent="0.25">
      <c r="A78" s="141" t="s">
        <v>185</v>
      </c>
      <c r="B78" s="135" t="s">
        <v>200</v>
      </c>
      <c r="C78" s="135">
        <v>1</v>
      </c>
      <c r="D78" s="135">
        <v>0.91</v>
      </c>
      <c r="E78" s="135">
        <v>0.92856472441440374</v>
      </c>
      <c r="F78" s="135">
        <v>0.6</v>
      </c>
      <c r="G78" s="135">
        <v>0.28999999999999998</v>
      </c>
      <c r="H78" s="135">
        <v>0.18</v>
      </c>
      <c r="I78" s="135">
        <v>0.12</v>
      </c>
      <c r="J78" s="135">
        <v>9.5000000000000001E-2</v>
      </c>
      <c r="K78" s="142">
        <v>0.08</v>
      </c>
    </row>
    <row r="79" spans="1:11" x14ac:dyDescent="0.25">
      <c r="A79" s="139" t="s">
        <v>185</v>
      </c>
      <c r="B79" s="134" t="s">
        <v>202</v>
      </c>
      <c r="C79" s="134">
        <v>1</v>
      </c>
      <c r="D79" s="134">
        <v>0.85</v>
      </c>
      <c r="E79" s="134">
        <v>0.68</v>
      </c>
      <c r="F79" s="134">
        <v>0.66</v>
      </c>
      <c r="G79" s="134">
        <v>0.57999999999999996</v>
      </c>
      <c r="H79" s="134">
        <v>0.4</v>
      </c>
      <c r="I79" s="134">
        <v>0.42</v>
      </c>
      <c r="J79" s="134">
        <v>0.34499999999999997</v>
      </c>
      <c r="K79" s="140">
        <v>0.33</v>
      </c>
    </row>
    <row r="80" spans="1:11" ht="15.75" thickBot="1" x14ac:dyDescent="0.3">
      <c r="A80" s="143" t="s">
        <v>185</v>
      </c>
      <c r="B80" s="144" t="s">
        <v>201</v>
      </c>
      <c r="C80" s="144">
        <v>1</v>
      </c>
      <c r="D80" s="144">
        <v>0.97066605609340073</v>
      </c>
      <c r="E80" s="144">
        <v>0.92856472441440374</v>
      </c>
      <c r="F80" s="144">
        <v>0.8</v>
      </c>
      <c r="G80" s="144">
        <v>0.72</v>
      </c>
      <c r="H80" s="144">
        <v>0.65</v>
      </c>
      <c r="I80" s="144">
        <v>0.52</v>
      </c>
      <c r="J80" s="144">
        <v>0.5</v>
      </c>
      <c r="K80" s="145">
        <v>0.45</v>
      </c>
    </row>
    <row r="81" spans="1:11" x14ac:dyDescent="0.25">
      <c r="A81" s="136" t="s">
        <v>186</v>
      </c>
      <c r="B81" s="137" t="s">
        <v>198</v>
      </c>
      <c r="C81" s="137">
        <v>1</v>
      </c>
      <c r="D81" s="137">
        <v>0.45</v>
      </c>
      <c r="E81" s="137">
        <v>0.75</v>
      </c>
      <c r="F81" s="137">
        <v>0.4</v>
      </c>
      <c r="G81" s="137">
        <v>0.3</v>
      </c>
      <c r="H81" s="137">
        <v>0.23</v>
      </c>
      <c r="I81" s="137">
        <v>0.18</v>
      </c>
      <c r="J81" s="137">
        <v>0.89</v>
      </c>
      <c r="K81" s="138">
        <v>2.2999999999999998</v>
      </c>
    </row>
    <row r="82" spans="1:11" x14ac:dyDescent="0.25">
      <c r="A82" s="139" t="s">
        <v>186</v>
      </c>
      <c r="B82" s="134" t="s">
        <v>203</v>
      </c>
      <c r="C82" s="134">
        <v>1</v>
      </c>
      <c r="D82" s="134">
        <v>0.9</v>
      </c>
      <c r="E82" s="134">
        <v>1.4</v>
      </c>
      <c r="F82" s="134">
        <v>1.5</v>
      </c>
      <c r="G82" s="134">
        <v>1.5</v>
      </c>
      <c r="H82" s="134">
        <v>1.6</v>
      </c>
      <c r="I82" s="134">
        <v>1.7</v>
      </c>
      <c r="J82" s="134">
        <v>2</v>
      </c>
      <c r="K82" s="140">
        <v>2</v>
      </c>
    </row>
    <row r="83" spans="1:11" x14ac:dyDescent="0.25">
      <c r="A83" s="141" t="s">
        <v>186</v>
      </c>
      <c r="B83" s="135" t="s">
        <v>210</v>
      </c>
      <c r="C83" s="135">
        <v>1</v>
      </c>
      <c r="D83" s="135">
        <v>0.87</v>
      </c>
      <c r="E83" s="135">
        <v>0.88</v>
      </c>
      <c r="F83" s="135">
        <v>0.88</v>
      </c>
      <c r="G83" s="135">
        <v>0.76</v>
      </c>
      <c r="H83" s="135">
        <v>0.69</v>
      </c>
      <c r="I83" s="135">
        <v>0.57999999999999996</v>
      </c>
      <c r="J83" s="135">
        <v>0.65</v>
      </c>
      <c r="K83" s="142">
        <v>0.57999999999999996</v>
      </c>
    </row>
    <row r="84" spans="1:11" x14ac:dyDescent="0.25">
      <c r="A84" s="139" t="s">
        <v>186</v>
      </c>
      <c r="B84" s="134" t="s">
        <v>204</v>
      </c>
      <c r="C84" s="134">
        <v>1</v>
      </c>
      <c r="D84" s="134">
        <v>1.1200000000000001</v>
      </c>
      <c r="E84" s="134">
        <v>1.4</v>
      </c>
      <c r="F84" s="134">
        <v>1.6</v>
      </c>
      <c r="G84" s="134">
        <v>1.5</v>
      </c>
      <c r="H84" s="134">
        <v>1.6</v>
      </c>
      <c r="I84" s="134">
        <v>1.5</v>
      </c>
      <c r="J84" s="134">
        <v>1.48</v>
      </c>
      <c r="K84" s="140">
        <v>1.4</v>
      </c>
    </row>
    <row r="85" spans="1:11" x14ac:dyDescent="0.25">
      <c r="A85" s="141" t="s">
        <v>186</v>
      </c>
      <c r="B85" s="135" t="s">
        <v>205</v>
      </c>
      <c r="C85" s="135">
        <v>1</v>
      </c>
      <c r="D85" s="135">
        <v>0.8</v>
      </c>
      <c r="E85" s="135">
        <v>0.8</v>
      </c>
      <c r="F85" s="135">
        <v>0.8</v>
      </c>
      <c r="G85" s="135">
        <v>0.78</v>
      </c>
      <c r="H85" s="135">
        <v>0.72</v>
      </c>
      <c r="I85" s="135">
        <v>0.8</v>
      </c>
      <c r="J85" s="135">
        <v>1.01</v>
      </c>
      <c r="K85" s="142">
        <v>1.05</v>
      </c>
    </row>
    <row r="86" spans="1:11" x14ac:dyDescent="0.25">
      <c r="A86" s="139" t="s">
        <v>186</v>
      </c>
      <c r="B86" s="134" t="s">
        <v>206</v>
      </c>
      <c r="C86" s="134">
        <v>1</v>
      </c>
      <c r="D86" s="134">
        <v>1.05</v>
      </c>
      <c r="E86" s="134">
        <v>0.96856988997218951</v>
      </c>
      <c r="F86" s="134">
        <v>1.6</v>
      </c>
      <c r="G86" s="134">
        <v>2</v>
      </c>
      <c r="H86" s="134">
        <v>2.2000000000000002</v>
      </c>
      <c r="I86" s="134">
        <v>3.2</v>
      </c>
      <c r="J86" s="134">
        <v>2.9</v>
      </c>
      <c r="K86" s="140">
        <v>2.9</v>
      </c>
    </row>
    <row r="87" spans="1:11" x14ac:dyDescent="0.25">
      <c r="A87" s="141" t="s">
        <v>186</v>
      </c>
      <c r="B87" s="135" t="s">
        <v>207</v>
      </c>
      <c r="C87" s="135">
        <v>1</v>
      </c>
      <c r="D87" s="135">
        <v>0.88</v>
      </c>
      <c r="E87" s="135">
        <v>0.96856988997218951</v>
      </c>
      <c r="F87" s="135">
        <v>0.94938194259831643</v>
      </c>
      <c r="G87" s="135">
        <v>0.92462251012382013</v>
      </c>
      <c r="H87" s="135">
        <v>0.89421357997788686</v>
      </c>
      <c r="I87" s="135">
        <v>0.85828180250214636</v>
      </c>
      <c r="J87" s="135">
        <v>0.81721241934725553</v>
      </c>
      <c r="K87" s="142">
        <v>0.77165040189409961</v>
      </c>
    </row>
    <row r="88" spans="1:11" x14ac:dyDescent="0.25">
      <c r="A88" s="139" t="s">
        <v>186</v>
      </c>
      <c r="B88" s="134" t="s">
        <v>208</v>
      </c>
      <c r="C88" s="134">
        <v>1</v>
      </c>
      <c r="D88" s="134">
        <f>D87</f>
        <v>0.88</v>
      </c>
      <c r="E88" s="134">
        <v>0.96856988997218951</v>
      </c>
      <c r="F88" s="134">
        <v>0.94938194259831643</v>
      </c>
      <c r="G88" s="134">
        <v>0.92462251012382013</v>
      </c>
      <c r="H88" s="134">
        <v>0.89421357997788686</v>
      </c>
      <c r="I88" s="134">
        <v>0.85828180250214636</v>
      </c>
      <c r="J88" s="134">
        <v>0.81721241934725553</v>
      </c>
      <c r="K88" s="140">
        <v>0.77165040189409961</v>
      </c>
    </row>
    <row r="89" spans="1:11" x14ac:dyDescent="0.25">
      <c r="A89" s="141" t="s">
        <v>186</v>
      </c>
      <c r="B89" s="135" t="s">
        <v>209</v>
      </c>
      <c r="C89" s="135">
        <v>1</v>
      </c>
      <c r="D89" s="135">
        <f>D87</f>
        <v>0.88</v>
      </c>
      <c r="E89" s="135">
        <v>0.96856988997218951</v>
      </c>
      <c r="F89" s="135">
        <v>0.94938194259831643</v>
      </c>
      <c r="G89" s="135">
        <v>0.92462251012382013</v>
      </c>
      <c r="H89" s="135">
        <v>0.89421357997788686</v>
      </c>
      <c r="I89" s="135">
        <v>0.85828180250214636</v>
      </c>
      <c r="J89" s="135">
        <v>0.81721241934725553</v>
      </c>
      <c r="K89" s="142">
        <v>0.77165040189409961</v>
      </c>
    </row>
    <row r="90" spans="1:11" x14ac:dyDescent="0.25">
      <c r="A90" s="139" t="s">
        <v>186</v>
      </c>
      <c r="B90" s="134" t="s">
        <v>199</v>
      </c>
      <c r="C90" s="134">
        <v>1</v>
      </c>
      <c r="D90" s="134">
        <v>0.98336480650328151</v>
      </c>
      <c r="E90" s="134">
        <v>0.96856988997218951</v>
      </c>
      <c r="F90" s="134">
        <v>0.94938194259831643</v>
      </c>
      <c r="G90" s="134">
        <v>0.92462251012382013</v>
      </c>
      <c r="H90" s="134">
        <v>0.89421357997788686</v>
      </c>
      <c r="I90" s="134">
        <v>0.85828180250214636</v>
      </c>
      <c r="J90" s="134">
        <v>0.81721241934725553</v>
      </c>
      <c r="K90" s="140">
        <v>0.77165040189409961</v>
      </c>
    </row>
    <row r="91" spans="1:11" x14ac:dyDescent="0.25">
      <c r="A91" s="141" t="s">
        <v>186</v>
      </c>
      <c r="B91" s="135" t="s">
        <v>200</v>
      </c>
      <c r="C91" s="135">
        <v>1</v>
      </c>
      <c r="D91" s="135">
        <v>0.65</v>
      </c>
      <c r="E91" s="135">
        <v>0.51</v>
      </c>
      <c r="F91" s="135">
        <v>0.22</v>
      </c>
      <c r="G91" s="135">
        <v>0.18</v>
      </c>
      <c r="H91" s="135">
        <v>0.14000000000000001</v>
      </c>
      <c r="I91" s="135">
        <v>0.13</v>
      </c>
      <c r="J91" s="135">
        <v>0.08</v>
      </c>
      <c r="K91" s="142">
        <v>7.0000000000000007E-2</v>
      </c>
    </row>
    <row r="92" spans="1:11" x14ac:dyDescent="0.25">
      <c r="A92" s="139" t="s">
        <v>186</v>
      </c>
      <c r="B92" s="134" t="s">
        <v>202</v>
      </c>
      <c r="C92" s="134">
        <v>1</v>
      </c>
      <c r="D92" s="134">
        <v>0.95</v>
      </c>
      <c r="E92" s="134">
        <v>0.96856988997218951</v>
      </c>
      <c r="F92" s="134">
        <v>0.94938194259831643</v>
      </c>
      <c r="G92" s="134">
        <v>0.92462251012382013</v>
      </c>
      <c r="H92" s="134">
        <v>0.82</v>
      </c>
      <c r="I92" s="134">
        <v>0.78</v>
      </c>
      <c r="J92" s="134">
        <v>0.7</v>
      </c>
      <c r="K92" s="140">
        <v>0.57999999999999996</v>
      </c>
    </row>
    <row r="93" spans="1:11" ht="15.75" thickBot="1" x14ac:dyDescent="0.3">
      <c r="A93" s="143" t="s">
        <v>186</v>
      </c>
      <c r="B93" s="144" t="s">
        <v>201</v>
      </c>
      <c r="C93" s="144">
        <v>1</v>
      </c>
      <c r="D93" s="144">
        <v>0.8</v>
      </c>
      <c r="E93" s="144">
        <v>0.7</v>
      </c>
      <c r="F93" s="144">
        <v>0.6</v>
      </c>
      <c r="G93" s="144">
        <v>0.55000000000000004</v>
      </c>
      <c r="H93" s="144">
        <v>0.5</v>
      </c>
      <c r="I93" s="144">
        <v>0.42</v>
      </c>
      <c r="J93" s="144">
        <v>0.4</v>
      </c>
      <c r="K93" s="145">
        <v>0.38</v>
      </c>
    </row>
    <row r="94" spans="1:11" x14ac:dyDescent="0.25">
      <c r="A94" s="136" t="s">
        <v>192</v>
      </c>
      <c r="B94" s="137" t="s">
        <v>198</v>
      </c>
      <c r="C94" s="137">
        <v>1</v>
      </c>
      <c r="D94" s="137">
        <v>0.9</v>
      </c>
      <c r="E94" s="137">
        <v>1.3</v>
      </c>
      <c r="F94" s="137">
        <v>1.4</v>
      </c>
      <c r="G94" s="137">
        <v>1.3</v>
      </c>
      <c r="H94" s="137">
        <v>1.35</v>
      </c>
      <c r="I94" s="137">
        <v>1.4</v>
      </c>
      <c r="J94" s="137">
        <v>1.3</v>
      </c>
      <c r="K94" s="138">
        <v>1.1499999999999999</v>
      </c>
    </row>
    <row r="95" spans="1:11" x14ac:dyDescent="0.25">
      <c r="A95" s="139" t="s">
        <v>192</v>
      </c>
      <c r="B95" s="134" t="s">
        <v>203</v>
      </c>
      <c r="C95" s="134">
        <v>1</v>
      </c>
      <c r="D95" s="134">
        <v>0.55000000000000004</v>
      </c>
      <c r="E95" s="134">
        <v>0.48</v>
      </c>
      <c r="F95" s="134">
        <v>0.35</v>
      </c>
      <c r="G95" s="134">
        <v>0.3</v>
      </c>
      <c r="H95" s="134">
        <v>0.2</v>
      </c>
      <c r="I95" s="134">
        <v>0.15</v>
      </c>
      <c r="J95" s="134">
        <v>0.14000000000000001</v>
      </c>
      <c r="K95" s="140">
        <v>0.11</v>
      </c>
    </row>
    <row r="96" spans="1:11" x14ac:dyDescent="0.25">
      <c r="A96" s="141" t="s">
        <v>192</v>
      </c>
      <c r="B96" s="135" t="s">
        <v>210</v>
      </c>
      <c r="C96" s="135">
        <v>1</v>
      </c>
      <c r="D96" s="135">
        <v>0.4</v>
      </c>
      <c r="E96" s="135">
        <v>0.35</v>
      </c>
      <c r="F96" s="135">
        <v>0.25</v>
      </c>
      <c r="G96" s="135">
        <v>0.38</v>
      </c>
      <c r="H96" s="135">
        <v>0.19</v>
      </c>
      <c r="I96" s="135">
        <v>0.15</v>
      </c>
      <c r="J96" s="135">
        <v>0.2</v>
      </c>
      <c r="K96" s="142">
        <v>0.23</v>
      </c>
    </row>
    <row r="97" spans="1:11" x14ac:dyDescent="0.25">
      <c r="A97" s="139" t="s">
        <v>192</v>
      </c>
      <c r="B97" s="134" t="s">
        <v>204</v>
      </c>
      <c r="C97" s="134">
        <v>1</v>
      </c>
      <c r="D97" s="134">
        <v>0.79</v>
      </c>
      <c r="E97" s="134">
        <v>1.2</v>
      </c>
      <c r="F97" s="134">
        <v>1.7</v>
      </c>
      <c r="G97" s="134">
        <v>2</v>
      </c>
      <c r="H97" s="134">
        <v>2.1</v>
      </c>
      <c r="I97" s="134">
        <v>2.5</v>
      </c>
      <c r="J97" s="134">
        <v>3.1</v>
      </c>
      <c r="K97" s="140">
        <v>2.2999999999999998</v>
      </c>
    </row>
    <row r="98" spans="1:11" x14ac:dyDescent="0.25">
      <c r="A98" s="141" t="s">
        <v>192</v>
      </c>
      <c r="B98" s="135" t="s">
        <v>205</v>
      </c>
      <c r="C98" s="135">
        <v>1</v>
      </c>
      <c r="D98" s="135">
        <v>0.8</v>
      </c>
      <c r="E98" s="135">
        <v>0.89889345671912457</v>
      </c>
      <c r="F98" s="135">
        <v>0.84</v>
      </c>
      <c r="G98" s="135">
        <v>0.88</v>
      </c>
      <c r="H98" s="135">
        <v>0.67740500156783479</v>
      </c>
      <c r="I98" s="135">
        <v>0.7</v>
      </c>
      <c r="J98" s="135">
        <v>0.9</v>
      </c>
      <c r="K98" s="142">
        <v>1.1499999999999999</v>
      </c>
    </row>
    <row r="99" spans="1:11" x14ac:dyDescent="0.25">
      <c r="A99" s="139" t="s">
        <v>192</v>
      </c>
      <c r="B99" s="134" t="s">
        <v>206</v>
      </c>
      <c r="C99" s="134">
        <v>1</v>
      </c>
      <c r="D99" s="134">
        <v>0.65</v>
      </c>
      <c r="E99" s="134">
        <v>0.85</v>
      </c>
      <c r="F99" s="134">
        <v>0.82917077872424128</v>
      </c>
      <c r="G99" s="134">
        <v>0.75450573048137215</v>
      </c>
      <c r="H99" s="134">
        <v>0.75</v>
      </c>
      <c r="I99" s="134">
        <v>0.82</v>
      </c>
      <c r="J99" s="134">
        <v>0.75</v>
      </c>
      <c r="K99" s="140">
        <v>0.7</v>
      </c>
    </row>
    <row r="100" spans="1:11" x14ac:dyDescent="0.25">
      <c r="A100" s="141" t="s">
        <v>192</v>
      </c>
      <c r="B100" s="135" t="s">
        <v>207</v>
      </c>
      <c r="C100" s="135">
        <v>1</v>
      </c>
      <c r="D100" s="135">
        <v>0.72</v>
      </c>
      <c r="E100" s="135">
        <v>0.89889345671912457</v>
      </c>
      <c r="F100" s="135">
        <v>0.82917077872424128</v>
      </c>
      <c r="G100" s="135">
        <v>0.75450573048137215</v>
      </c>
      <c r="H100" s="135">
        <v>0.67740500156783479</v>
      </c>
      <c r="I100" s="135">
        <v>0.59998104517898887</v>
      </c>
      <c r="J100" s="135">
        <v>0.52401090735460498</v>
      </c>
      <c r="K100" s="142">
        <v>0.45096827846919002</v>
      </c>
    </row>
    <row r="101" spans="1:11" x14ac:dyDescent="0.25">
      <c r="A101" s="139" t="s">
        <v>192</v>
      </c>
      <c r="B101" s="134" t="s">
        <v>208</v>
      </c>
      <c r="C101" s="134">
        <v>1</v>
      </c>
      <c r="D101" s="134">
        <f>D100</f>
        <v>0.72</v>
      </c>
      <c r="E101" s="134">
        <v>0.89889345671912457</v>
      </c>
      <c r="F101" s="134">
        <v>0.82917077872424128</v>
      </c>
      <c r="G101" s="134">
        <v>0.75450573048137215</v>
      </c>
      <c r="H101" s="134">
        <v>0.67740500156783479</v>
      </c>
      <c r="I101" s="134">
        <v>0.59998104517898887</v>
      </c>
      <c r="J101" s="134">
        <v>0.52401090735460498</v>
      </c>
      <c r="K101" s="140">
        <v>0.45096827846919002</v>
      </c>
    </row>
    <row r="102" spans="1:11" x14ac:dyDescent="0.25">
      <c r="A102" s="141" t="s">
        <v>192</v>
      </c>
      <c r="B102" s="135" t="s">
        <v>209</v>
      </c>
      <c r="C102" s="135">
        <v>1</v>
      </c>
      <c r="D102" s="135">
        <f>D100</f>
        <v>0.72</v>
      </c>
      <c r="E102" s="135">
        <v>0.89889345671912457</v>
      </c>
      <c r="F102" s="135">
        <v>0.82917077872424128</v>
      </c>
      <c r="G102" s="135">
        <v>0.75450573048137215</v>
      </c>
      <c r="H102" s="135">
        <v>0.67740500156783479</v>
      </c>
      <c r="I102" s="135">
        <v>0.59998104517898887</v>
      </c>
      <c r="J102" s="135">
        <v>0.52401090735460498</v>
      </c>
      <c r="K102" s="142">
        <v>0.45096827846919002</v>
      </c>
    </row>
    <row r="103" spans="1:11" x14ac:dyDescent="0.25">
      <c r="A103" s="139" t="s">
        <v>192</v>
      </c>
      <c r="B103" s="134" t="s">
        <v>199</v>
      </c>
      <c r="C103" s="134">
        <v>1</v>
      </c>
      <c r="D103" s="134">
        <v>0.96037713916813838</v>
      </c>
      <c r="E103" s="134">
        <v>0.89889345671912457</v>
      </c>
      <c r="F103" s="134">
        <v>0.82917077872424128</v>
      </c>
      <c r="G103" s="134">
        <v>0.75450573048137215</v>
      </c>
      <c r="H103" s="134">
        <v>0.67740500156783479</v>
      </c>
      <c r="I103" s="134">
        <v>0.59998104517898887</v>
      </c>
      <c r="J103" s="134">
        <v>0.52401090735460498</v>
      </c>
      <c r="K103" s="140">
        <v>0.45096827846919002</v>
      </c>
    </row>
    <row r="104" spans="1:11" x14ac:dyDescent="0.25">
      <c r="A104" s="141" t="s">
        <v>192</v>
      </c>
      <c r="B104" s="135" t="s">
        <v>200</v>
      </c>
      <c r="C104" s="135">
        <v>1</v>
      </c>
      <c r="D104" s="135">
        <v>0.84</v>
      </c>
      <c r="E104" s="135">
        <v>0.6</v>
      </c>
      <c r="F104" s="135">
        <v>0.3</v>
      </c>
      <c r="G104" s="135">
        <v>0.19</v>
      </c>
      <c r="H104" s="135">
        <v>0.15</v>
      </c>
      <c r="I104" s="135">
        <v>0.11</v>
      </c>
      <c r="J104" s="135">
        <v>9.5000000000000001E-2</v>
      </c>
      <c r="K104" s="142">
        <v>8.7999999999999995E-2</v>
      </c>
    </row>
    <row r="105" spans="1:11" x14ac:dyDescent="0.25">
      <c r="A105" s="139" t="s">
        <v>192</v>
      </c>
      <c r="B105" s="134" t="s">
        <v>202</v>
      </c>
      <c r="C105" s="134">
        <v>1</v>
      </c>
      <c r="D105" s="134">
        <v>0.78</v>
      </c>
      <c r="E105" s="134">
        <v>0.78</v>
      </c>
      <c r="F105" s="134">
        <v>0.66</v>
      </c>
      <c r="G105" s="134">
        <v>0.6</v>
      </c>
      <c r="H105" s="134">
        <v>0.49</v>
      </c>
      <c r="I105" s="134">
        <v>0.45</v>
      </c>
      <c r="J105" s="134">
        <v>0.4</v>
      </c>
      <c r="K105" s="140">
        <v>0.33</v>
      </c>
    </row>
    <row r="106" spans="1:11" ht="15.75" thickBot="1" x14ac:dyDescent="0.3">
      <c r="A106" s="143" t="s">
        <v>192</v>
      </c>
      <c r="B106" s="144" t="s">
        <v>201</v>
      </c>
      <c r="C106" s="144">
        <v>1</v>
      </c>
      <c r="D106" s="144">
        <v>0.85</v>
      </c>
      <c r="E106" s="144">
        <v>0.62</v>
      </c>
      <c r="F106" s="144">
        <v>0.5</v>
      </c>
      <c r="G106" s="144">
        <v>0.4</v>
      </c>
      <c r="H106" s="144">
        <v>0.35</v>
      </c>
      <c r="I106" s="144">
        <v>0.26</v>
      </c>
      <c r="J106" s="144">
        <v>0.22</v>
      </c>
      <c r="K106" s="145">
        <v>0.21</v>
      </c>
    </row>
    <row r="107" spans="1:11" x14ac:dyDescent="0.25">
      <c r="A107" s="136" t="s">
        <v>193</v>
      </c>
      <c r="B107" s="137" t="s">
        <v>198</v>
      </c>
      <c r="C107" s="137">
        <v>1</v>
      </c>
      <c r="D107" s="137">
        <v>0.65</v>
      </c>
      <c r="E107" s="137">
        <v>0.68</v>
      </c>
      <c r="F107" s="137">
        <v>0.90984449370550213</v>
      </c>
      <c r="G107" s="137">
        <v>1.9</v>
      </c>
      <c r="H107" s="137">
        <v>1.1000000000000001</v>
      </c>
      <c r="I107" s="137">
        <v>1.6</v>
      </c>
      <c r="J107" s="137">
        <v>1.5</v>
      </c>
      <c r="K107" s="138">
        <v>2.5</v>
      </c>
    </row>
    <row r="108" spans="1:11" x14ac:dyDescent="0.25">
      <c r="A108" s="139" t="s">
        <v>193</v>
      </c>
      <c r="B108" s="134" t="s">
        <v>203</v>
      </c>
      <c r="C108" s="134">
        <v>1</v>
      </c>
      <c r="D108" s="134">
        <v>0.82</v>
      </c>
      <c r="E108" s="134">
        <v>0.35</v>
      </c>
      <c r="F108" s="134">
        <v>0.35</v>
      </c>
      <c r="G108" s="134">
        <v>0.6</v>
      </c>
      <c r="H108" s="134">
        <v>0.7</v>
      </c>
      <c r="I108" s="134">
        <v>0.7</v>
      </c>
      <c r="J108" s="134">
        <v>0.65</v>
      </c>
      <c r="K108" s="140">
        <v>0.65</v>
      </c>
    </row>
    <row r="109" spans="1:11" x14ac:dyDescent="0.25">
      <c r="A109" s="141" t="s">
        <v>193</v>
      </c>
      <c r="B109" s="135" t="s">
        <v>210</v>
      </c>
      <c r="C109" s="135">
        <v>1</v>
      </c>
      <c r="D109" s="135">
        <v>0.64</v>
      </c>
      <c r="E109" s="135">
        <v>0.72</v>
      </c>
      <c r="F109" s="135">
        <v>0.7</v>
      </c>
      <c r="G109" s="135">
        <v>1.2</v>
      </c>
      <c r="H109" s="135">
        <v>1.3</v>
      </c>
      <c r="I109" s="135">
        <v>1.2</v>
      </c>
      <c r="J109" s="135">
        <v>1.9</v>
      </c>
      <c r="K109" s="142">
        <v>2.2000000000000002</v>
      </c>
    </row>
    <row r="110" spans="1:11" x14ac:dyDescent="0.25">
      <c r="A110" s="139" t="s">
        <v>193</v>
      </c>
      <c r="B110" s="134" t="s">
        <v>204</v>
      </c>
      <c r="C110" s="134">
        <v>1</v>
      </c>
      <c r="D110" s="134">
        <v>1.1000000000000001</v>
      </c>
      <c r="E110" s="134">
        <v>2</v>
      </c>
      <c r="F110" s="134">
        <v>3</v>
      </c>
      <c r="G110" s="134">
        <v>5</v>
      </c>
      <c r="H110" s="134">
        <v>7</v>
      </c>
      <c r="I110" s="134">
        <v>8</v>
      </c>
      <c r="J110" s="134">
        <v>9</v>
      </c>
      <c r="K110" s="140">
        <v>10</v>
      </c>
    </row>
    <row r="111" spans="1:11" x14ac:dyDescent="0.25">
      <c r="A111" s="141" t="s">
        <v>193</v>
      </c>
      <c r="B111" s="135" t="s">
        <v>205</v>
      </c>
      <c r="C111" s="135">
        <v>1</v>
      </c>
      <c r="D111" s="135">
        <v>1.1000000000000001</v>
      </c>
      <c r="E111" s="135">
        <v>1.3</v>
      </c>
      <c r="F111" s="135">
        <v>1.3</v>
      </c>
      <c r="G111" s="135">
        <v>2</v>
      </c>
      <c r="H111" s="135">
        <v>2.2999999999999998</v>
      </c>
      <c r="I111" s="135">
        <v>2.2000000000000002</v>
      </c>
      <c r="J111" s="135">
        <v>3</v>
      </c>
      <c r="K111" s="142">
        <v>3.5</v>
      </c>
    </row>
    <row r="112" spans="1:11" x14ac:dyDescent="0.25">
      <c r="A112" s="139" t="s">
        <v>193</v>
      </c>
      <c r="B112" s="134" t="s">
        <v>206</v>
      </c>
      <c r="C112" s="134">
        <v>1</v>
      </c>
      <c r="D112" s="134">
        <v>0.97979457699710037</v>
      </c>
      <c r="E112" s="134">
        <v>1.1000000000000001</v>
      </c>
      <c r="F112" s="134">
        <v>1.05</v>
      </c>
      <c r="G112" s="134">
        <v>1.1000000000000001</v>
      </c>
      <c r="H112" s="134">
        <v>1.35</v>
      </c>
      <c r="I112" s="134">
        <v>2</v>
      </c>
      <c r="J112" s="134">
        <v>2.1</v>
      </c>
      <c r="K112" s="140">
        <v>2.2999999999999998</v>
      </c>
    </row>
    <row r="113" spans="1:11" x14ac:dyDescent="0.25">
      <c r="A113" s="141" t="s">
        <v>193</v>
      </c>
      <c r="B113" s="135" t="s">
        <v>207</v>
      </c>
      <c r="C113" s="135">
        <v>1</v>
      </c>
      <c r="D113" s="135">
        <v>0.97979457699710037</v>
      </c>
      <c r="E113" s="135">
        <v>0.94868611089850396</v>
      </c>
      <c r="F113" s="135">
        <v>0.90984449370550213</v>
      </c>
      <c r="G113" s="135">
        <v>0.8648076806118975</v>
      </c>
      <c r="H113" s="135">
        <v>0.81486062669243375</v>
      </c>
      <c r="I113" s="135">
        <v>0.76121834561547574</v>
      </c>
      <c r="J113" s="135">
        <v>0.70505450606500242</v>
      </c>
      <c r="K113" s="142">
        <v>0.64745562869115425</v>
      </c>
    </row>
    <row r="114" spans="1:11" x14ac:dyDescent="0.25">
      <c r="A114" s="139" t="s">
        <v>193</v>
      </c>
      <c r="B114" s="134" t="s">
        <v>208</v>
      </c>
      <c r="C114" s="134">
        <v>1</v>
      </c>
      <c r="D114" s="134">
        <f>D113</f>
        <v>0.97979457699710037</v>
      </c>
      <c r="E114" s="134">
        <v>0.94868611089850396</v>
      </c>
      <c r="F114" s="134">
        <v>0.90984449370550213</v>
      </c>
      <c r="G114" s="134">
        <v>0.8648076806118975</v>
      </c>
      <c r="H114" s="134">
        <v>0.81486062669243375</v>
      </c>
      <c r="I114" s="134">
        <v>0.76121834561547574</v>
      </c>
      <c r="J114" s="134">
        <v>0.70505450606500242</v>
      </c>
      <c r="K114" s="140">
        <v>0.64745562869115425</v>
      </c>
    </row>
    <row r="115" spans="1:11" x14ac:dyDescent="0.25">
      <c r="A115" s="141" t="s">
        <v>193</v>
      </c>
      <c r="B115" s="135" t="s">
        <v>209</v>
      </c>
      <c r="C115" s="135">
        <v>1</v>
      </c>
      <c r="D115" s="135">
        <f>D113</f>
        <v>0.97979457699710037</v>
      </c>
      <c r="E115" s="135">
        <v>0.94868611089850396</v>
      </c>
      <c r="F115" s="135">
        <v>0.90984449370550213</v>
      </c>
      <c r="G115" s="135">
        <v>0.8648076806118975</v>
      </c>
      <c r="H115" s="135">
        <v>0.81486062669243375</v>
      </c>
      <c r="I115" s="135">
        <v>0.76121834561547574</v>
      </c>
      <c r="J115" s="135">
        <v>0.70505450606500242</v>
      </c>
      <c r="K115" s="142">
        <v>0.64745562869115425</v>
      </c>
    </row>
    <row r="116" spans="1:11" x14ac:dyDescent="0.25">
      <c r="A116" s="139" t="s">
        <v>193</v>
      </c>
      <c r="B116" s="134" t="s">
        <v>199</v>
      </c>
      <c r="C116" s="134">
        <v>1</v>
      </c>
      <c r="D116" s="134">
        <v>0.97979457699710037</v>
      </c>
      <c r="E116" s="134">
        <v>0.94868611089850396</v>
      </c>
      <c r="F116" s="134">
        <v>0.90984449370550213</v>
      </c>
      <c r="G116" s="134">
        <v>0.8648076806118975</v>
      </c>
      <c r="H116" s="134">
        <v>0.81486062669243375</v>
      </c>
      <c r="I116" s="134">
        <v>0.76121834561547574</v>
      </c>
      <c r="J116" s="134">
        <v>0.70505450606500242</v>
      </c>
      <c r="K116" s="140">
        <v>0.64745562869115425</v>
      </c>
    </row>
    <row r="117" spans="1:11" x14ac:dyDescent="0.25">
      <c r="A117" s="141" t="s">
        <v>193</v>
      </c>
      <c r="B117" s="135" t="s">
        <v>200</v>
      </c>
      <c r="C117" s="135">
        <v>1</v>
      </c>
      <c r="D117" s="135">
        <v>0.97979457699710037</v>
      </c>
      <c r="E117" s="135">
        <v>3</v>
      </c>
      <c r="F117" s="135">
        <v>0.90984449370550213</v>
      </c>
      <c r="G117" s="135">
        <v>0.2</v>
      </c>
      <c r="H117" s="135">
        <v>0.06</v>
      </c>
      <c r="I117" s="135">
        <v>0.08</v>
      </c>
      <c r="J117" s="135">
        <v>0.06</v>
      </c>
      <c r="K117" s="142">
        <v>5.5E-2</v>
      </c>
    </row>
    <row r="118" spans="1:11" x14ac:dyDescent="0.25">
      <c r="A118" s="139" t="s">
        <v>193</v>
      </c>
      <c r="B118" s="134" t="s">
        <v>202</v>
      </c>
      <c r="C118" s="134">
        <v>1</v>
      </c>
      <c r="D118" s="134">
        <v>0.75</v>
      </c>
      <c r="E118" s="134">
        <v>0.9</v>
      </c>
      <c r="F118" s="134">
        <v>0.90984449370550213</v>
      </c>
      <c r="G118" s="134">
        <v>0.95</v>
      </c>
      <c r="H118" s="134">
        <v>1</v>
      </c>
      <c r="I118" s="134">
        <v>1.1000000000000001</v>
      </c>
      <c r="J118" s="134">
        <v>1.05</v>
      </c>
      <c r="K118" s="140">
        <v>0.9</v>
      </c>
    </row>
    <row r="119" spans="1:11" ht="15.75" thickBot="1" x14ac:dyDescent="0.3">
      <c r="A119" s="143" t="s">
        <v>193</v>
      </c>
      <c r="B119" s="144" t="s">
        <v>201</v>
      </c>
      <c r="C119" s="144">
        <v>1</v>
      </c>
      <c r="D119" s="144">
        <v>0.91</v>
      </c>
      <c r="E119" s="144">
        <v>0.88</v>
      </c>
      <c r="F119" s="144">
        <v>0.78</v>
      </c>
      <c r="G119" s="144">
        <v>0.68</v>
      </c>
      <c r="H119" s="144">
        <v>0.62</v>
      </c>
      <c r="I119" s="144">
        <v>0.55000000000000004</v>
      </c>
      <c r="J119" s="144">
        <v>0.51</v>
      </c>
      <c r="K119" s="145">
        <v>0.51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2:N280"/>
  <sheetViews>
    <sheetView workbookViewId="0">
      <pane ySplit="2" topLeftCell="A124" activePane="bottomLeft" state="frozen"/>
      <selection activeCell="J29" sqref="J29"/>
      <selection pane="bottomLeft" activeCell="K141" sqref="K141"/>
    </sheetView>
  </sheetViews>
  <sheetFormatPr baseColWidth="10" defaultColWidth="11.42578125" defaultRowHeight="15" x14ac:dyDescent="0.25"/>
  <cols>
    <col min="13" max="16384" width="11.42578125" style="106"/>
  </cols>
  <sheetData>
    <row r="2" spans="1:14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</row>
    <row r="3" spans="1:14" x14ac:dyDescent="0.25">
      <c r="A3" s="136" t="s">
        <v>183</v>
      </c>
      <c r="B3" s="137" t="s">
        <v>210</v>
      </c>
      <c r="C3" s="137">
        <v>1</v>
      </c>
      <c r="D3" s="137">
        <f>D146*D$140</f>
        <v>0.9</v>
      </c>
      <c r="E3" s="137">
        <f t="shared" ref="E3:K18" si="0">E146*E$140</f>
        <v>0.61071915636473051</v>
      </c>
      <c r="F3" s="137">
        <f t="shared" si="0"/>
        <v>0.60404531019139651</v>
      </c>
      <c r="G3" s="137">
        <f t="shared" si="0"/>
        <v>0.59768693850517118</v>
      </c>
      <c r="H3" s="137">
        <f t="shared" si="0"/>
        <v>0.75100383286049421</v>
      </c>
      <c r="I3" s="137">
        <f t="shared" si="0"/>
        <v>0.84206820682068195</v>
      </c>
      <c r="J3" s="137">
        <f t="shared" si="0"/>
        <v>0.83988398839883982</v>
      </c>
      <c r="K3" s="138">
        <f t="shared" si="0"/>
        <v>0.88410297029702978</v>
      </c>
    </row>
    <row r="4" spans="1:14" x14ac:dyDescent="0.25">
      <c r="A4" s="139" t="s">
        <v>183</v>
      </c>
      <c r="B4" s="134" t="s">
        <v>204</v>
      </c>
      <c r="C4" s="134">
        <v>1</v>
      </c>
      <c r="D4" s="134">
        <f t="shared" ref="D4:D67" si="1">D147*D$140</f>
        <v>0.9</v>
      </c>
      <c r="E4" s="134">
        <f t="shared" si="0"/>
        <v>0.61071915636473051</v>
      </c>
      <c r="F4" s="134">
        <f t="shared" si="0"/>
        <v>0.61075692474907872</v>
      </c>
      <c r="G4" s="134">
        <f t="shared" si="0"/>
        <v>0.59768693850517118</v>
      </c>
      <c r="H4" s="134">
        <f t="shared" si="0"/>
        <v>0.75100383286049421</v>
      </c>
      <c r="I4" s="134">
        <f t="shared" si="0"/>
        <v>0.84206820682068195</v>
      </c>
      <c r="J4" s="134">
        <f t="shared" si="0"/>
        <v>0.86952695269526947</v>
      </c>
      <c r="K4" s="140">
        <f t="shared" si="0"/>
        <v>0.96661924752475259</v>
      </c>
      <c r="N4" s="134">
        <v>1.06</v>
      </c>
    </row>
    <row r="5" spans="1:14" x14ac:dyDescent="0.25">
      <c r="A5" s="141" t="s">
        <v>183</v>
      </c>
      <c r="B5" s="135" t="s">
        <v>205</v>
      </c>
      <c r="C5" s="135">
        <v>1</v>
      </c>
      <c r="D5" s="135">
        <f t="shared" si="1"/>
        <v>0.9</v>
      </c>
      <c r="E5" s="135">
        <f t="shared" si="0"/>
        <v>0.61071915636473051</v>
      </c>
      <c r="F5" s="135">
        <f t="shared" si="0"/>
        <v>0.59062208107603209</v>
      </c>
      <c r="G5" s="135">
        <f t="shared" si="0"/>
        <v>0.59768693850517118</v>
      </c>
      <c r="H5" s="135">
        <f t="shared" si="0"/>
        <v>0.75100383286049421</v>
      </c>
      <c r="I5" s="135">
        <f t="shared" si="0"/>
        <v>0.84206820682068195</v>
      </c>
      <c r="J5" s="135">
        <f t="shared" si="0"/>
        <v>0.86952695269526947</v>
      </c>
      <c r="K5" s="142">
        <f t="shared" si="0"/>
        <v>0.95483120792079212</v>
      </c>
    </row>
    <row r="6" spans="1:14" x14ac:dyDescent="0.25">
      <c r="A6" s="139" t="s">
        <v>183</v>
      </c>
      <c r="B6" s="134" t="s">
        <v>198</v>
      </c>
      <c r="C6" s="134">
        <v>1</v>
      </c>
      <c r="D6" s="134">
        <f t="shared" si="1"/>
        <v>0.9</v>
      </c>
      <c r="E6" s="134">
        <f t="shared" si="0"/>
        <v>0.61071915636473051</v>
      </c>
      <c r="F6" s="134">
        <f t="shared" si="0"/>
        <v>0.63424757570096624</v>
      </c>
      <c r="G6" s="134">
        <f t="shared" si="0"/>
        <v>0.59768693850517118</v>
      </c>
      <c r="H6" s="134">
        <f t="shared" si="0"/>
        <v>0.75100383286049421</v>
      </c>
      <c r="I6" s="134">
        <f t="shared" si="0"/>
        <v>0.84206820682068195</v>
      </c>
      <c r="J6" s="134">
        <f t="shared" si="0"/>
        <v>0.86952695269526947</v>
      </c>
      <c r="K6" s="140">
        <f t="shared" si="0"/>
        <v>1.0137714059405942</v>
      </c>
    </row>
    <row r="7" spans="1:14" x14ac:dyDescent="0.25">
      <c r="A7" s="141" t="s">
        <v>183</v>
      </c>
      <c r="B7" s="135" t="s">
        <v>203</v>
      </c>
      <c r="C7" s="135">
        <v>1</v>
      </c>
      <c r="D7" s="135">
        <f t="shared" si="1"/>
        <v>1.2</v>
      </c>
      <c r="E7" s="135">
        <f t="shared" si="0"/>
        <v>0.61071915636473051</v>
      </c>
      <c r="F7" s="135">
        <f t="shared" si="0"/>
        <v>0.61746853930676082</v>
      </c>
      <c r="G7" s="135">
        <f t="shared" si="0"/>
        <v>0.59768693850517118</v>
      </c>
      <c r="H7" s="135">
        <f t="shared" si="0"/>
        <v>0.71870259273746206</v>
      </c>
      <c r="I7" s="135">
        <f t="shared" si="0"/>
        <v>0.84206820682068195</v>
      </c>
      <c r="J7" s="135">
        <f t="shared" si="0"/>
        <v>0.86952695269526947</v>
      </c>
      <c r="K7" s="142">
        <f t="shared" si="0"/>
        <v>0.94304316831683188</v>
      </c>
    </row>
    <row r="8" spans="1:14" x14ac:dyDescent="0.25">
      <c r="A8" s="139" t="s">
        <v>183</v>
      </c>
      <c r="B8" s="134" t="s">
        <v>206</v>
      </c>
      <c r="C8" s="134">
        <v>1</v>
      </c>
      <c r="D8" s="134">
        <f t="shared" si="1"/>
        <v>0.9</v>
      </c>
      <c r="E8" s="134">
        <f t="shared" si="0"/>
        <v>0.58081279826095822</v>
      </c>
      <c r="F8" s="134">
        <f t="shared" si="0"/>
        <v>0.60404531019139651</v>
      </c>
      <c r="G8" s="134">
        <f t="shared" si="0"/>
        <v>0.57225345176027032</v>
      </c>
      <c r="H8" s="134">
        <f t="shared" si="0"/>
        <v>0.75100383286049421</v>
      </c>
      <c r="I8" s="134">
        <f t="shared" si="0"/>
        <v>0.84206820682068195</v>
      </c>
      <c r="J8" s="134">
        <f t="shared" si="0"/>
        <v>0.86952695269526947</v>
      </c>
      <c r="K8" s="140">
        <f t="shared" si="0"/>
        <v>1.0019833663366338</v>
      </c>
    </row>
    <row r="9" spans="1:14" x14ac:dyDescent="0.25">
      <c r="A9" s="141" t="s">
        <v>183</v>
      </c>
      <c r="B9" s="135" t="s">
        <v>201</v>
      </c>
      <c r="C9" s="135">
        <v>1</v>
      </c>
      <c r="D9" s="135">
        <f t="shared" si="1"/>
        <v>1.0259497326632101</v>
      </c>
      <c r="E9" s="135">
        <f t="shared" si="0"/>
        <v>0.61308017594212239</v>
      </c>
      <c r="F9" s="135">
        <f t="shared" si="0"/>
        <v>0.60404531019139651</v>
      </c>
      <c r="G9" s="135">
        <f t="shared" si="0"/>
        <v>0.57225345176027032</v>
      </c>
      <c r="H9" s="135">
        <f t="shared" si="0"/>
        <v>0.71870259273746206</v>
      </c>
      <c r="I9" s="135">
        <f t="shared" si="0"/>
        <v>0.78715071507150702</v>
      </c>
      <c r="J9" s="135">
        <f t="shared" si="0"/>
        <v>0.7904790479047904</v>
      </c>
      <c r="K9" s="142">
        <f t="shared" si="0"/>
        <v>0.89589100990099035</v>
      </c>
    </row>
    <row r="10" spans="1:14" x14ac:dyDescent="0.25">
      <c r="A10" s="139" t="s">
        <v>183</v>
      </c>
      <c r="B10" s="134" t="s">
        <v>215</v>
      </c>
      <c r="C10" s="134">
        <v>1</v>
      </c>
      <c r="D10" s="134">
        <f t="shared" si="1"/>
        <v>0.978079488726743</v>
      </c>
      <c r="E10" s="134">
        <f t="shared" si="0"/>
        <v>0.59371974933342386</v>
      </c>
      <c r="F10" s="134">
        <f t="shared" si="0"/>
        <v>0.53692916461457463</v>
      </c>
      <c r="G10" s="134">
        <f t="shared" si="0"/>
        <v>0.47687787646689195</v>
      </c>
      <c r="H10" s="134">
        <f t="shared" si="0"/>
        <v>0.6460248024606402</v>
      </c>
      <c r="I10" s="134">
        <f t="shared" si="0"/>
        <v>0.71392739273927386</v>
      </c>
      <c r="J10" s="134">
        <f t="shared" si="0"/>
        <v>0.71143114311431133</v>
      </c>
      <c r="K10" s="140">
        <f t="shared" si="0"/>
        <v>0.84284483168316859</v>
      </c>
    </row>
    <row r="11" spans="1:14" x14ac:dyDescent="0.25">
      <c r="A11" s="141" t="s">
        <v>183</v>
      </c>
      <c r="B11" s="135" t="s">
        <v>202</v>
      </c>
      <c r="C11" s="135">
        <v>1</v>
      </c>
      <c r="D11" s="135">
        <f t="shared" si="1"/>
        <v>0.978079488726743</v>
      </c>
      <c r="E11" s="135">
        <f t="shared" si="0"/>
        <v>0.59371974933342386</v>
      </c>
      <c r="F11" s="135">
        <f t="shared" si="0"/>
        <v>0.53692916461457463</v>
      </c>
      <c r="G11" s="135">
        <f t="shared" si="0"/>
        <v>0.47687787646689195</v>
      </c>
      <c r="H11" s="135">
        <f t="shared" si="0"/>
        <v>0.6460248024606402</v>
      </c>
      <c r="I11" s="135">
        <f t="shared" si="0"/>
        <v>0.71392739273927386</v>
      </c>
      <c r="J11" s="135">
        <f t="shared" si="0"/>
        <v>0.71143114311431133</v>
      </c>
      <c r="K11" s="142">
        <f t="shared" si="0"/>
        <v>0.84284483168316859</v>
      </c>
    </row>
    <row r="12" spans="1:14" x14ac:dyDescent="0.25">
      <c r="A12" s="139" t="s">
        <v>183</v>
      </c>
      <c r="B12" s="134" t="s">
        <v>200</v>
      </c>
      <c r="C12" s="134">
        <v>1</v>
      </c>
      <c r="D12" s="134">
        <f t="shared" si="1"/>
        <v>1.01616266644373</v>
      </c>
      <c r="E12" s="134">
        <f t="shared" si="0"/>
        <v>0.60559534929479653</v>
      </c>
      <c r="F12" s="134">
        <f t="shared" si="0"/>
        <v>0.60404531019139651</v>
      </c>
      <c r="G12" s="134">
        <f t="shared" si="0"/>
        <v>0.50866973489801814</v>
      </c>
      <c r="H12" s="134">
        <f t="shared" si="0"/>
        <v>0.56527170215306011</v>
      </c>
      <c r="I12" s="134">
        <f t="shared" si="0"/>
        <v>0.67778511184451817</v>
      </c>
      <c r="J12" s="134">
        <f t="shared" si="0"/>
        <v>0.7244545605917887</v>
      </c>
      <c r="K12" s="140">
        <f t="shared" si="0"/>
        <v>0.85404346930693076</v>
      </c>
    </row>
    <row r="13" spans="1:14" x14ac:dyDescent="0.25">
      <c r="A13" s="141" t="s">
        <v>183</v>
      </c>
      <c r="B13" s="135" t="s">
        <v>211</v>
      </c>
      <c r="C13" s="135">
        <v>1</v>
      </c>
      <c r="D13" s="135">
        <f t="shared" si="1"/>
        <v>0.97979457699710004</v>
      </c>
      <c r="E13" s="135">
        <f t="shared" si="0"/>
        <v>0.61308017594212239</v>
      </c>
      <c r="F13" s="135">
        <f t="shared" si="0"/>
        <v>0.61065255491808224</v>
      </c>
      <c r="G13" s="135">
        <f t="shared" si="0"/>
        <v>0.54987686704327998</v>
      </c>
      <c r="H13" s="135">
        <f t="shared" si="0"/>
        <v>0.6580252192399163</v>
      </c>
      <c r="I13" s="135">
        <f t="shared" si="0"/>
        <v>0.69673670357764117</v>
      </c>
      <c r="J13" s="135">
        <f t="shared" si="0"/>
        <v>0.69666351834405627</v>
      </c>
      <c r="K13" s="142">
        <f t="shared" si="0"/>
        <v>0.76322325928184021</v>
      </c>
    </row>
    <row r="14" spans="1:14" x14ac:dyDescent="0.25">
      <c r="A14" s="139" t="s">
        <v>183</v>
      </c>
      <c r="B14" s="134" t="s">
        <v>199</v>
      </c>
      <c r="C14" s="134">
        <v>1</v>
      </c>
      <c r="D14" s="134">
        <f t="shared" si="1"/>
        <v>0.9</v>
      </c>
      <c r="E14" s="134">
        <f t="shared" si="0"/>
        <v>0.61071915636473051</v>
      </c>
      <c r="F14" s="134">
        <f t="shared" si="0"/>
        <v>0.63424757570096624</v>
      </c>
      <c r="G14" s="134">
        <f t="shared" si="0"/>
        <v>0.59768693850517118</v>
      </c>
      <c r="H14" s="134">
        <f t="shared" si="0"/>
        <v>0.75100383286049421</v>
      </c>
      <c r="I14" s="134">
        <f t="shared" si="0"/>
        <v>0.84206820682068195</v>
      </c>
      <c r="J14" s="134">
        <f t="shared" si="0"/>
        <v>0.86952695269526947</v>
      </c>
      <c r="K14" s="140">
        <f t="shared" si="0"/>
        <v>1.0137714059405942</v>
      </c>
    </row>
    <row r="15" spans="1:14" x14ac:dyDescent="0.25">
      <c r="A15" s="141" t="s">
        <v>183</v>
      </c>
      <c r="B15" s="135" t="s">
        <v>207</v>
      </c>
      <c r="C15" s="135">
        <v>1</v>
      </c>
      <c r="D15" s="135">
        <f t="shared" si="1"/>
        <v>0.9</v>
      </c>
      <c r="E15" s="135">
        <f t="shared" si="0"/>
        <v>0.61071915636473051</v>
      </c>
      <c r="F15" s="135">
        <f t="shared" si="0"/>
        <v>0.63424757570096624</v>
      </c>
      <c r="G15" s="135">
        <f t="shared" si="0"/>
        <v>0.59768693850517118</v>
      </c>
      <c r="H15" s="135">
        <f t="shared" si="0"/>
        <v>0.75100383286049421</v>
      </c>
      <c r="I15" s="135">
        <f t="shared" si="0"/>
        <v>0.84206820682068195</v>
      </c>
      <c r="J15" s="135">
        <f t="shared" si="0"/>
        <v>0.86952695269526947</v>
      </c>
      <c r="K15" s="142">
        <f t="shared" si="0"/>
        <v>1.0137714059405942</v>
      </c>
    </row>
    <row r="16" spans="1:14" x14ac:dyDescent="0.25">
      <c r="A16" s="139" t="s">
        <v>183</v>
      </c>
      <c r="B16" s="134" t="s">
        <v>208</v>
      </c>
      <c r="C16" s="134">
        <v>1</v>
      </c>
      <c r="D16" s="134">
        <f t="shared" si="1"/>
        <v>0.9</v>
      </c>
      <c r="E16" s="134">
        <f t="shared" si="0"/>
        <v>0.61071915636473051</v>
      </c>
      <c r="F16" s="134">
        <f t="shared" si="0"/>
        <v>0.63424757570096624</v>
      </c>
      <c r="G16" s="134">
        <f t="shared" si="0"/>
        <v>0.59768693850517118</v>
      </c>
      <c r="H16" s="134">
        <f t="shared" si="0"/>
        <v>0.75100383286049421</v>
      </c>
      <c r="I16" s="134">
        <f t="shared" si="0"/>
        <v>0.84206820682068195</v>
      </c>
      <c r="J16" s="134">
        <f t="shared" si="0"/>
        <v>0.86952695269526947</v>
      </c>
      <c r="K16" s="140">
        <f t="shared" si="0"/>
        <v>1.0137714059405942</v>
      </c>
    </row>
    <row r="17" spans="1:11" ht="15.75" thickBot="1" x14ac:dyDescent="0.3">
      <c r="A17" s="141" t="s">
        <v>183</v>
      </c>
      <c r="B17" s="135" t="s">
        <v>209</v>
      </c>
      <c r="C17" s="135">
        <v>1</v>
      </c>
      <c r="D17" s="135">
        <f t="shared" si="1"/>
        <v>0.9</v>
      </c>
      <c r="E17" s="135">
        <f t="shared" si="0"/>
        <v>0.61071915636473051</v>
      </c>
      <c r="F17" s="135">
        <f t="shared" si="0"/>
        <v>0.63424757570096624</v>
      </c>
      <c r="G17" s="135">
        <f t="shared" si="0"/>
        <v>0.59768693850517118</v>
      </c>
      <c r="H17" s="135">
        <f t="shared" si="0"/>
        <v>0.75100383286049421</v>
      </c>
      <c r="I17" s="135">
        <f t="shared" si="0"/>
        <v>0.84206820682068195</v>
      </c>
      <c r="J17" s="135">
        <f t="shared" si="0"/>
        <v>0.86952695269526947</v>
      </c>
      <c r="K17" s="142">
        <f t="shared" si="0"/>
        <v>1.0137714059405942</v>
      </c>
    </row>
    <row r="18" spans="1:11" x14ac:dyDescent="0.25">
      <c r="A18" s="158" t="s">
        <v>189</v>
      </c>
      <c r="B18" s="159" t="s">
        <v>210</v>
      </c>
      <c r="C18" s="159">
        <v>1</v>
      </c>
      <c r="D18" s="159">
        <f t="shared" si="1"/>
        <v>0.91</v>
      </c>
      <c r="E18" s="159">
        <f t="shared" si="0"/>
        <v>0.54854542057979372</v>
      </c>
      <c r="F18" s="159">
        <f t="shared" si="0"/>
        <v>0.53692916461457463</v>
      </c>
      <c r="G18" s="159">
        <f t="shared" si="0"/>
        <v>0.44508601803576586</v>
      </c>
      <c r="H18" s="159">
        <f t="shared" si="0"/>
        <v>0.51681984196851205</v>
      </c>
      <c r="I18" s="159">
        <f t="shared" si="0"/>
        <v>0.5766336633663367</v>
      </c>
      <c r="J18" s="159">
        <f t="shared" si="0"/>
        <v>0.6126212621262126</v>
      </c>
      <c r="K18" s="160">
        <f t="shared" si="0"/>
        <v>0.7072823762376238</v>
      </c>
    </row>
    <row r="19" spans="1:11" x14ac:dyDescent="0.25">
      <c r="A19" s="141" t="s">
        <v>189</v>
      </c>
      <c r="B19" s="135" t="s">
        <v>204</v>
      </c>
      <c r="C19" s="135">
        <v>1</v>
      </c>
      <c r="D19" s="135">
        <f t="shared" si="1"/>
        <v>0.91</v>
      </c>
      <c r="E19" s="135">
        <f t="shared" ref="E19:K34" si="2">E162*E$140</f>
        <v>0.54854542057979372</v>
      </c>
      <c r="F19" s="135">
        <f t="shared" si="2"/>
        <v>0.53692916461457463</v>
      </c>
      <c r="G19" s="135">
        <f t="shared" si="2"/>
        <v>0.44508601803576586</v>
      </c>
      <c r="H19" s="135">
        <f t="shared" si="2"/>
        <v>0.51681984196851205</v>
      </c>
      <c r="I19" s="135">
        <f t="shared" si="2"/>
        <v>0.5766336633663367</v>
      </c>
      <c r="J19" s="135">
        <f t="shared" si="2"/>
        <v>0.6126212621262126</v>
      </c>
      <c r="K19" s="142">
        <f t="shared" si="2"/>
        <v>0.7072823762376238</v>
      </c>
    </row>
    <row r="20" spans="1:11" x14ac:dyDescent="0.25">
      <c r="A20" s="139" t="s">
        <v>189</v>
      </c>
      <c r="B20" s="134" t="s">
        <v>205</v>
      </c>
      <c r="C20" s="134">
        <v>1</v>
      </c>
      <c r="D20" s="134">
        <f t="shared" si="1"/>
        <v>0.91</v>
      </c>
      <c r="E20" s="134">
        <f t="shared" si="2"/>
        <v>0.54854542057979372</v>
      </c>
      <c r="F20" s="134">
        <f t="shared" si="2"/>
        <v>0.53692916461457463</v>
      </c>
      <c r="G20" s="134">
        <f t="shared" si="2"/>
        <v>0.47687787646689195</v>
      </c>
      <c r="H20" s="134">
        <f t="shared" si="2"/>
        <v>0.5491210820915442</v>
      </c>
      <c r="I20" s="134">
        <f t="shared" si="2"/>
        <v>0.61324532453245317</v>
      </c>
      <c r="J20" s="134">
        <f t="shared" si="2"/>
        <v>0.57309730973097295</v>
      </c>
      <c r="K20" s="140">
        <f t="shared" si="2"/>
        <v>0.61297805940594075</v>
      </c>
    </row>
    <row r="21" spans="1:11" x14ac:dyDescent="0.25">
      <c r="A21" s="141" t="s">
        <v>189</v>
      </c>
      <c r="B21" s="135" t="s">
        <v>198</v>
      </c>
      <c r="C21" s="135">
        <v>1</v>
      </c>
      <c r="D21" s="135">
        <f t="shared" si="1"/>
        <v>0.91</v>
      </c>
      <c r="E21" s="135">
        <f t="shared" si="2"/>
        <v>0.54854542057979372</v>
      </c>
      <c r="F21" s="135">
        <f t="shared" si="2"/>
        <v>0.53692916461457463</v>
      </c>
      <c r="G21" s="135">
        <f t="shared" si="2"/>
        <v>0.44508601803576586</v>
      </c>
      <c r="H21" s="135">
        <f t="shared" si="2"/>
        <v>0.51681984196851205</v>
      </c>
      <c r="I21" s="135">
        <f t="shared" si="2"/>
        <v>0.5766336633663367</v>
      </c>
      <c r="J21" s="135">
        <f t="shared" si="2"/>
        <v>0.6126212621262126</v>
      </c>
      <c r="K21" s="142">
        <f t="shared" si="2"/>
        <v>0.7072823762376238</v>
      </c>
    </row>
    <row r="22" spans="1:11" x14ac:dyDescent="0.25">
      <c r="A22" s="139" t="s">
        <v>189</v>
      </c>
      <c r="B22" s="134" t="s">
        <v>203</v>
      </c>
      <c r="C22" s="134">
        <v>1</v>
      </c>
      <c r="D22" s="134">
        <f t="shared" si="1"/>
        <v>0.91</v>
      </c>
      <c r="E22" s="134">
        <f t="shared" si="2"/>
        <v>0.54854542057979372</v>
      </c>
      <c r="F22" s="134">
        <f t="shared" si="2"/>
        <v>0.53692916461457463</v>
      </c>
      <c r="G22" s="134">
        <f t="shared" si="2"/>
        <v>0.44508601803576586</v>
      </c>
      <c r="H22" s="134">
        <f t="shared" si="2"/>
        <v>0.51681984196851205</v>
      </c>
      <c r="I22" s="134">
        <f t="shared" si="2"/>
        <v>0.5766336633663367</v>
      </c>
      <c r="J22" s="134">
        <f t="shared" si="2"/>
        <v>0.57309730973097295</v>
      </c>
      <c r="K22" s="140">
        <f t="shared" si="2"/>
        <v>0.66013021782178216</v>
      </c>
    </row>
    <row r="23" spans="1:11" x14ac:dyDescent="0.25">
      <c r="A23" s="141" t="s">
        <v>189</v>
      </c>
      <c r="B23" s="135" t="s">
        <v>206</v>
      </c>
      <c r="C23" s="135">
        <v>1</v>
      </c>
      <c r="D23" s="135">
        <f t="shared" si="1"/>
        <v>0.91</v>
      </c>
      <c r="E23" s="135">
        <f t="shared" si="2"/>
        <v>0.54854542057979372</v>
      </c>
      <c r="F23" s="135">
        <f t="shared" si="2"/>
        <v>0.53692916461457463</v>
      </c>
      <c r="G23" s="135">
        <f t="shared" si="2"/>
        <v>0.44508601803576586</v>
      </c>
      <c r="H23" s="135">
        <f t="shared" si="2"/>
        <v>0.51681984196851205</v>
      </c>
      <c r="I23" s="135">
        <f t="shared" si="2"/>
        <v>0.5766336633663367</v>
      </c>
      <c r="J23" s="135">
        <f t="shared" si="2"/>
        <v>0.6126212621262126</v>
      </c>
      <c r="K23" s="142">
        <f t="shared" si="2"/>
        <v>0.7072823762376238</v>
      </c>
    </row>
    <row r="24" spans="1:11" x14ac:dyDescent="0.25">
      <c r="A24" s="139" t="s">
        <v>189</v>
      </c>
      <c r="B24" s="134" t="s">
        <v>201</v>
      </c>
      <c r="C24" s="134">
        <v>1</v>
      </c>
      <c r="D24" s="134">
        <f t="shared" si="1"/>
        <v>0.91</v>
      </c>
      <c r="E24" s="134">
        <f t="shared" si="2"/>
        <v>0.54854542057979372</v>
      </c>
      <c r="F24" s="134">
        <f t="shared" si="2"/>
        <v>0.53692916461457463</v>
      </c>
      <c r="G24" s="134">
        <f t="shared" si="2"/>
        <v>0.44508601803576586</v>
      </c>
      <c r="H24" s="134">
        <f t="shared" si="2"/>
        <v>0.51681984196851205</v>
      </c>
      <c r="I24" s="134">
        <f t="shared" si="2"/>
        <v>0.5766336633663367</v>
      </c>
      <c r="J24" s="134">
        <f t="shared" si="2"/>
        <v>0.6126212621262126</v>
      </c>
      <c r="K24" s="140">
        <f t="shared" si="2"/>
        <v>0.7072823762376238</v>
      </c>
    </row>
    <row r="25" spans="1:11" x14ac:dyDescent="0.25">
      <c r="A25" s="141" t="s">
        <v>189</v>
      </c>
      <c r="B25" s="135" t="s">
        <v>215</v>
      </c>
      <c r="C25" s="135">
        <v>1</v>
      </c>
      <c r="D25" s="135">
        <f t="shared" si="1"/>
        <v>0.94269827523702898</v>
      </c>
      <c r="E25" s="135">
        <f t="shared" si="2"/>
        <v>0.5617561549406479</v>
      </c>
      <c r="F25" s="135">
        <f t="shared" si="2"/>
        <v>0.53362573020874704</v>
      </c>
      <c r="G25" s="135">
        <f t="shared" si="2"/>
        <v>0.45654815501072427</v>
      </c>
      <c r="H25" s="135">
        <f t="shared" si="2"/>
        <v>0.51745791824111953</v>
      </c>
      <c r="I25" s="135">
        <f t="shared" si="2"/>
        <v>0.5766336633663367</v>
      </c>
      <c r="J25" s="135">
        <f t="shared" si="2"/>
        <v>0.58297829782978294</v>
      </c>
      <c r="K25" s="142">
        <f t="shared" si="2"/>
        <v>0.7072823762376238</v>
      </c>
    </row>
    <row r="26" spans="1:11" x14ac:dyDescent="0.25">
      <c r="A26" s="139" t="s">
        <v>189</v>
      </c>
      <c r="B26" s="134" t="s">
        <v>202</v>
      </c>
      <c r="C26" s="134">
        <v>1</v>
      </c>
      <c r="D26" s="134">
        <f t="shared" si="1"/>
        <v>0.94269827523702898</v>
      </c>
      <c r="E26" s="134">
        <f t="shared" si="2"/>
        <v>0.5617561549406479</v>
      </c>
      <c r="F26" s="134">
        <f t="shared" si="2"/>
        <v>0.53362573020874704</v>
      </c>
      <c r="G26" s="134">
        <f t="shared" si="2"/>
        <v>0.45654815501072427</v>
      </c>
      <c r="H26" s="134">
        <f t="shared" si="2"/>
        <v>0.51745791824111953</v>
      </c>
      <c r="I26" s="134">
        <f t="shared" si="2"/>
        <v>0.5766336633663367</v>
      </c>
      <c r="J26" s="134">
        <f t="shared" si="2"/>
        <v>0.58297829782978294</v>
      </c>
      <c r="K26" s="140">
        <f t="shared" si="2"/>
        <v>0.7072823762376238</v>
      </c>
    </row>
    <row r="27" spans="1:11" x14ac:dyDescent="0.25">
      <c r="A27" s="141" t="s">
        <v>189</v>
      </c>
      <c r="B27" s="135" t="s">
        <v>200</v>
      </c>
      <c r="C27" s="135">
        <v>1</v>
      </c>
      <c r="D27" s="135">
        <f t="shared" si="1"/>
        <v>1</v>
      </c>
      <c r="E27" s="135">
        <f t="shared" si="2"/>
        <v>0.58081279826095822</v>
      </c>
      <c r="F27" s="135">
        <f t="shared" si="2"/>
        <v>0.57719885196066767</v>
      </c>
      <c r="G27" s="135">
        <f t="shared" si="2"/>
        <v>0.50866973489801814</v>
      </c>
      <c r="H27" s="135">
        <f t="shared" si="2"/>
        <v>0.60564825230685015</v>
      </c>
      <c r="I27" s="135">
        <f t="shared" si="2"/>
        <v>0.64070407040704058</v>
      </c>
      <c r="J27" s="135">
        <f t="shared" si="2"/>
        <v>0.65214521452145213</v>
      </c>
      <c r="K27" s="142">
        <f t="shared" si="2"/>
        <v>0.73085845544554484</v>
      </c>
    </row>
    <row r="28" spans="1:11" x14ac:dyDescent="0.25">
      <c r="A28" s="139" t="s">
        <v>189</v>
      </c>
      <c r="B28" s="134" t="s">
        <v>211</v>
      </c>
      <c r="C28" s="134">
        <v>1</v>
      </c>
      <c r="D28" s="134">
        <f t="shared" si="1"/>
        <v>0.97979457699710004</v>
      </c>
      <c r="E28" s="134">
        <f t="shared" si="2"/>
        <v>0.61308017594212239</v>
      </c>
      <c r="F28" s="134">
        <f t="shared" si="2"/>
        <v>0.61065255491808224</v>
      </c>
      <c r="G28" s="134">
        <f t="shared" si="2"/>
        <v>0.54987686704327998</v>
      </c>
      <c r="H28" s="134">
        <f t="shared" si="2"/>
        <v>0.6580252192399163</v>
      </c>
      <c r="I28" s="134">
        <f t="shared" si="2"/>
        <v>0.69673670357764117</v>
      </c>
      <c r="J28" s="134">
        <f t="shared" si="2"/>
        <v>0.69666351834405627</v>
      </c>
      <c r="K28" s="140">
        <f t="shared" si="2"/>
        <v>0.76322325928184021</v>
      </c>
    </row>
    <row r="29" spans="1:11" x14ac:dyDescent="0.25">
      <c r="A29" s="141" t="s">
        <v>189</v>
      </c>
      <c r="B29" s="135" t="s">
        <v>199</v>
      </c>
      <c r="C29" s="135">
        <v>1</v>
      </c>
      <c r="D29" s="135">
        <f t="shared" si="1"/>
        <v>0.91</v>
      </c>
      <c r="E29" s="135">
        <f t="shared" si="2"/>
        <v>0.54854542057979372</v>
      </c>
      <c r="F29" s="135">
        <f t="shared" si="2"/>
        <v>0.53692916461457463</v>
      </c>
      <c r="G29" s="135">
        <f t="shared" si="2"/>
        <v>0.44508601803576586</v>
      </c>
      <c r="H29" s="135">
        <f t="shared" si="2"/>
        <v>0.51681984196851205</v>
      </c>
      <c r="I29" s="135">
        <f t="shared" si="2"/>
        <v>0.5766336633663367</v>
      </c>
      <c r="J29" s="135">
        <f t="shared" si="2"/>
        <v>0.6126212621262126</v>
      </c>
      <c r="K29" s="142">
        <f t="shared" si="2"/>
        <v>0.7072823762376238</v>
      </c>
    </row>
    <row r="30" spans="1:11" x14ac:dyDescent="0.25">
      <c r="A30" s="139" t="s">
        <v>189</v>
      </c>
      <c r="B30" s="134" t="s">
        <v>207</v>
      </c>
      <c r="C30" s="134">
        <v>1</v>
      </c>
      <c r="D30" s="134">
        <f t="shared" si="1"/>
        <v>0.91</v>
      </c>
      <c r="E30" s="134">
        <f t="shared" si="2"/>
        <v>0.54854542057979372</v>
      </c>
      <c r="F30" s="134">
        <f t="shared" si="2"/>
        <v>0.53692916461457463</v>
      </c>
      <c r="G30" s="134">
        <f t="shared" si="2"/>
        <v>0.44508601803576586</v>
      </c>
      <c r="H30" s="134">
        <f t="shared" si="2"/>
        <v>0.51681984196851205</v>
      </c>
      <c r="I30" s="134">
        <f t="shared" si="2"/>
        <v>0.5766336633663367</v>
      </c>
      <c r="J30" s="134">
        <f t="shared" si="2"/>
        <v>0.6126212621262126</v>
      </c>
      <c r="K30" s="140">
        <f t="shared" si="2"/>
        <v>0.7072823762376238</v>
      </c>
    </row>
    <row r="31" spans="1:11" x14ac:dyDescent="0.25">
      <c r="A31" s="141" t="s">
        <v>189</v>
      </c>
      <c r="B31" s="135" t="s">
        <v>208</v>
      </c>
      <c r="C31" s="135">
        <v>1</v>
      </c>
      <c r="D31" s="135">
        <f t="shared" si="1"/>
        <v>0.91</v>
      </c>
      <c r="E31" s="135">
        <f t="shared" si="2"/>
        <v>0.54854542057979372</v>
      </c>
      <c r="F31" s="135">
        <f t="shared" si="2"/>
        <v>0.53692916461457463</v>
      </c>
      <c r="G31" s="135">
        <f t="shared" si="2"/>
        <v>0.44508601803576586</v>
      </c>
      <c r="H31" s="135">
        <f t="shared" si="2"/>
        <v>0.51681984196851205</v>
      </c>
      <c r="I31" s="135">
        <f t="shared" si="2"/>
        <v>0.5766336633663367</v>
      </c>
      <c r="J31" s="135">
        <f t="shared" si="2"/>
        <v>0.6126212621262126</v>
      </c>
      <c r="K31" s="142">
        <f t="shared" si="2"/>
        <v>0.7072823762376238</v>
      </c>
    </row>
    <row r="32" spans="1:11" ht="15.75" thickBot="1" x14ac:dyDescent="0.3">
      <c r="A32" s="146" t="s">
        <v>189</v>
      </c>
      <c r="B32" s="147" t="s">
        <v>209</v>
      </c>
      <c r="C32" s="147">
        <v>1</v>
      </c>
      <c r="D32" s="147">
        <f t="shared" si="1"/>
        <v>0.91</v>
      </c>
      <c r="E32" s="147">
        <f t="shared" si="2"/>
        <v>0.54854542057979372</v>
      </c>
      <c r="F32" s="147">
        <f t="shared" si="2"/>
        <v>0.53692916461457463</v>
      </c>
      <c r="G32" s="147">
        <f t="shared" si="2"/>
        <v>0.44508601803576586</v>
      </c>
      <c r="H32" s="147">
        <f t="shared" si="2"/>
        <v>0.51681984196851205</v>
      </c>
      <c r="I32" s="147">
        <f t="shared" si="2"/>
        <v>0.5766336633663367</v>
      </c>
      <c r="J32" s="147">
        <f t="shared" si="2"/>
        <v>0.6126212621262126</v>
      </c>
      <c r="K32" s="161">
        <f t="shared" si="2"/>
        <v>0.7072823762376238</v>
      </c>
    </row>
    <row r="33" spans="1:11" x14ac:dyDescent="0.25">
      <c r="A33" s="136" t="s">
        <v>190</v>
      </c>
      <c r="B33" s="137" t="s">
        <v>210</v>
      </c>
      <c r="C33" s="137">
        <v>1</v>
      </c>
      <c r="D33" s="137">
        <f t="shared" si="1"/>
        <v>0.96455651793083597</v>
      </c>
      <c r="E33" s="137">
        <f t="shared" si="2"/>
        <v>0.61308017594212239</v>
      </c>
      <c r="F33" s="137">
        <f t="shared" si="2"/>
        <v>0.59062208107603209</v>
      </c>
      <c r="G33" s="137">
        <f t="shared" si="2"/>
        <v>0.52138647827046858</v>
      </c>
      <c r="H33" s="137">
        <f t="shared" si="2"/>
        <v>0.6541001124913981</v>
      </c>
      <c r="I33" s="137">
        <f t="shared" si="2"/>
        <v>0.72308030803080314</v>
      </c>
      <c r="J33" s="137">
        <f t="shared" si="2"/>
        <v>0.71143114311431133</v>
      </c>
      <c r="K33" s="138">
        <f t="shared" si="2"/>
        <v>0.82516277227722779</v>
      </c>
    </row>
    <row r="34" spans="1:11" x14ac:dyDescent="0.25">
      <c r="A34" s="139" t="s">
        <v>190</v>
      </c>
      <c r="B34" s="134" t="s">
        <v>204</v>
      </c>
      <c r="C34" s="134">
        <v>1</v>
      </c>
      <c r="D34" s="134">
        <f t="shared" si="1"/>
        <v>0.96455651793083597</v>
      </c>
      <c r="E34" s="134">
        <f t="shared" si="2"/>
        <v>0.58081279826095822</v>
      </c>
      <c r="F34" s="134">
        <f t="shared" si="2"/>
        <v>0.51679432094152811</v>
      </c>
      <c r="G34" s="134">
        <f t="shared" si="2"/>
        <v>0.45144438972199108</v>
      </c>
      <c r="H34" s="134">
        <f t="shared" si="2"/>
        <v>0.56527170215306011</v>
      </c>
      <c r="I34" s="134">
        <f t="shared" si="2"/>
        <v>0.62239823982398246</v>
      </c>
      <c r="J34" s="134">
        <f t="shared" si="2"/>
        <v>0.6126212621262126</v>
      </c>
      <c r="K34" s="140">
        <f t="shared" si="2"/>
        <v>0.61297805940594075</v>
      </c>
    </row>
    <row r="35" spans="1:11" x14ac:dyDescent="0.25">
      <c r="A35" s="141" t="s">
        <v>190</v>
      </c>
      <c r="B35" s="135" t="s">
        <v>205</v>
      </c>
      <c r="C35" s="135">
        <v>1</v>
      </c>
      <c r="D35" s="135">
        <f t="shared" si="1"/>
        <v>0.96455651793083597</v>
      </c>
      <c r="E35" s="135">
        <f t="shared" ref="E35:K50" si="3">E178*E$140</f>
        <v>0.58081279826095822</v>
      </c>
      <c r="F35" s="135">
        <f t="shared" si="3"/>
        <v>0.55706400828762115</v>
      </c>
      <c r="G35" s="135">
        <f t="shared" si="3"/>
        <v>0.4959529915255676</v>
      </c>
      <c r="H35" s="135">
        <f t="shared" si="3"/>
        <v>0.62987418239912407</v>
      </c>
      <c r="I35" s="135">
        <f t="shared" si="3"/>
        <v>0.7047744774477448</v>
      </c>
      <c r="J35" s="135">
        <f t="shared" si="3"/>
        <v>0.64226422642264225</v>
      </c>
      <c r="K35" s="142">
        <f t="shared" si="3"/>
        <v>0.77801061386138637</v>
      </c>
    </row>
    <row r="36" spans="1:11" x14ac:dyDescent="0.25">
      <c r="A36" s="139" t="s">
        <v>190</v>
      </c>
      <c r="B36" s="134" t="s">
        <v>198</v>
      </c>
      <c r="C36" s="134">
        <v>1</v>
      </c>
      <c r="D36" s="134">
        <f t="shared" si="1"/>
        <v>0.96455651793083597</v>
      </c>
      <c r="E36" s="134">
        <f t="shared" si="3"/>
        <v>0.58081279826095822</v>
      </c>
      <c r="F36" s="134">
        <f t="shared" si="3"/>
        <v>0.2349065095188764</v>
      </c>
      <c r="G36" s="134">
        <f t="shared" si="3"/>
        <v>0.22890138070410809</v>
      </c>
      <c r="H36" s="134">
        <f t="shared" si="3"/>
        <v>0.29071116110728812</v>
      </c>
      <c r="I36" s="134">
        <f t="shared" si="3"/>
        <v>0.68646864686468634</v>
      </c>
      <c r="J36" s="134">
        <f t="shared" si="3"/>
        <v>0.71143114311431133</v>
      </c>
      <c r="K36" s="140">
        <f t="shared" si="3"/>
        <v>0.78979865346534672</v>
      </c>
    </row>
    <row r="37" spans="1:11" x14ac:dyDescent="0.25">
      <c r="A37" s="141" t="s">
        <v>190</v>
      </c>
      <c r="B37" s="135" t="s">
        <v>203</v>
      </c>
      <c r="C37" s="135">
        <v>1</v>
      </c>
      <c r="D37" s="135">
        <f t="shared" si="1"/>
        <v>0.96455651793083597</v>
      </c>
      <c r="E37" s="135">
        <f t="shared" si="3"/>
        <v>0.51627804289862944</v>
      </c>
      <c r="F37" s="135">
        <f t="shared" si="3"/>
        <v>0.4698130190377528</v>
      </c>
      <c r="G37" s="135">
        <f t="shared" si="3"/>
        <v>0.50866973489801814</v>
      </c>
      <c r="H37" s="135">
        <f t="shared" si="3"/>
        <v>0.69447666264518815</v>
      </c>
      <c r="I37" s="135">
        <f t="shared" si="3"/>
        <v>0.73223322332233221</v>
      </c>
      <c r="J37" s="135">
        <f t="shared" si="3"/>
        <v>0.75095509550955097</v>
      </c>
      <c r="K37" s="142">
        <f t="shared" si="3"/>
        <v>0.8487388514851486</v>
      </c>
    </row>
    <row r="38" spans="1:11" x14ac:dyDescent="0.25">
      <c r="A38" s="139" t="s">
        <v>190</v>
      </c>
      <c r="B38" s="134" t="s">
        <v>206</v>
      </c>
      <c r="C38" s="134">
        <v>1</v>
      </c>
      <c r="D38" s="134">
        <f t="shared" si="1"/>
        <v>0.96455651793083597</v>
      </c>
      <c r="E38" s="134">
        <f t="shared" si="3"/>
        <v>0.51627804289862944</v>
      </c>
      <c r="F38" s="134">
        <f t="shared" si="3"/>
        <v>0.5100827063838459</v>
      </c>
      <c r="G38" s="134">
        <f t="shared" si="3"/>
        <v>0.50023592597387523</v>
      </c>
      <c r="H38" s="134">
        <f t="shared" si="3"/>
        <v>0.58040770801543118</v>
      </c>
      <c r="I38" s="134">
        <f t="shared" si="3"/>
        <v>0.64070407040704058</v>
      </c>
      <c r="J38" s="134">
        <f t="shared" si="3"/>
        <v>0.45452545254525445</v>
      </c>
      <c r="K38" s="140">
        <f t="shared" si="3"/>
        <v>0.565825900990099</v>
      </c>
    </row>
    <row r="39" spans="1:11" x14ac:dyDescent="0.25">
      <c r="A39" s="141" t="s">
        <v>190</v>
      </c>
      <c r="B39" s="135" t="s">
        <v>201</v>
      </c>
      <c r="C39" s="135">
        <v>1</v>
      </c>
      <c r="D39" s="135">
        <f t="shared" si="1"/>
        <v>0.96455651793083597</v>
      </c>
      <c r="E39" s="135">
        <f t="shared" si="3"/>
        <v>0.58843869554608097</v>
      </c>
      <c r="F39" s="135">
        <f t="shared" si="3"/>
        <v>0.57166112741127284</v>
      </c>
      <c r="G39" s="135">
        <f t="shared" si="3"/>
        <v>0.52138647827046858</v>
      </c>
      <c r="H39" s="135">
        <f t="shared" si="3"/>
        <v>0.60564825230685015</v>
      </c>
      <c r="I39" s="135">
        <f t="shared" si="3"/>
        <v>0.68646864686468634</v>
      </c>
      <c r="J39" s="135">
        <f t="shared" si="3"/>
        <v>0.68178817881788167</v>
      </c>
      <c r="K39" s="142">
        <f t="shared" si="3"/>
        <v>0.8015866930693073</v>
      </c>
    </row>
    <row r="40" spans="1:11" x14ac:dyDescent="0.25">
      <c r="A40" s="139" t="s">
        <v>190</v>
      </c>
      <c r="B40" s="134" t="s">
        <v>215</v>
      </c>
      <c r="C40" s="134">
        <v>1</v>
      </c>
      <c r="D40" s="134">
        <f t="shared" si="1"/>
        <v>0.96455651793083597</v>
      </c>
      <c r="E40" s="134">
        <f t="shared" si="3"/>
        <v>0.58843869554608097</v>
      </c>
      <c r="F40" s="134">
        <f t="shared" si="3"/>
        <v>0.53692916461457463</v>
      </c>
      <c r="G40" s="134">
        <f t="shared" si="3"/>
        <v>0.45780276140821619</v>
      </c>
      <c r="H40" s="134">
        <f t="shared" si="3"/>
        <v>0.56527170215306011</v>
      </c>
      <c r="I40" s="134">
        <f t="shared" si="3"/>
        <v>0.59493949394939494</v>
      </c>
      <c r="J40" s="134">
        <f t="shared" si="3"/>
        <v>0.64226422642264225</v>
      </c>
      <c r="K40" s="140">
        <f t="shared" si="3"/>
        <v>0.7662225742574259</v>
      </c>
    </row>
    <row r="41" spans="1:11" x14ac:dyDescent="0.25">
      <c r="A41" s="141" t="s">
        <v>190</v>
      </c>
      <c r="B41" s="135" t="s">
        <v>202</v>
      </c>
      <c r="C41" s="135">
        <v>1</v>
      </c>
      <c r="D41" s="135">
        <f t="shared" si="1"/>
        <v>0.96455651793083597</v>
      </c>
      <c r="E41" s="135">
        <f t="shared" si="3"/>
        <v>0.58843869554608097</v>
      </c>
      <c r="F41" s="135">
        <f t="shared" si="3"/>
        <v>0.53692916461457463</v>
      </c>
      <c r="G41" s="135">
        <f t="shared" si="3"/>
        <v>0.45780276140821619</v>
      </c>
      <c r="H41" s="135">
        <f t="shared" si="3"/>
        <v>0.56527170215306011</v>
      </c>
      <c r="I41" s="135">
        <f t="shared" si="3"/>
        <v>0.59493949394939494</v>
      </c>
      <c r="J41" s="135">
        <f t="shared" si="3"/>
        <v>0.64226422642264225</v>
      </c>
      <c r="K41" s="142">
        <f t="shared" si="3"/>
        <v>0.7662225742574259</v>
      </c>
    </row>
    <row r="42" spans="1:11" x14ac:dyDescent="0.25">
      <c r="A42" s="139" t="s">
        <v>190</v>
      </c>
      <c r="B42" s="134" t="s">
        <v>200</v>
      </c>
      <c r="C42" s="134">
        <v>1</v>
      </c>
      <c r="D42" s="134">
        <f t="shared" si="1"/>
        <v>0.96455651793083597</v>
      </c>
      <c r="E42" s="134">
        <f t="shared" si="3"/>
        <v>0.58843869554608097</v>
      </c>
      <c r="F42" s="134">
        <f t="shared" si="3"/>
        <v>0.57166112741127284</v>
      </c>
      <c r="G42" s="134">
        <f t="shared" si="3"/>
        <v>0.43236927466331543</v>
      </c>
      <c r="H42" s="134">
        <f t="shared" si="3"/>
        <v>0.58040770801543118</v>
      </c>
      <c r="I42" s="134">
        <f t="shared" si="3"/>
        <v>0.59448008916118678</v>
      </c>
      <c r="J42" s="134">
        <f t="shared" si="3"/>
        <v>0.57360717631614189</v>
      </c>
      <c r="K42" s="140">
        <f t="shared" si="3"/>
        <v>0.60483881635614023</v>
      </c>
    </row>
    <row r="43" spans="1:11" x14ac:dyDescent="0.25">
      <c r="A43" s="141" t="s">
        <v>190</v>
      </c>
      <c r="B43" s="135" t="s">
        <v>211</v>
      </c>
      <c r="C43" s="135">
        <v>1</v>
      </c>
      <c r="D43" s="135">
        <f t="shared" si="1"/>
        <v>0.97979457699710004</v>
      </c>
      <c r="E43" s="135">
        <f t="shared" si="3"/>
        <v>0.61308017594212239</v>
      </c>
      <c r="F43" s="135">
        <f t="shared" si="3"/>
        <v>0.61065255491808224</v>
      </c>
      <c r="G43" s="135">
        <f t="shared" si="3"/>
        <v>0.54987686704327998</v>
      </c>
      <c r="H43" s="135">
        <f t="shared" si="3"/>
        <v>0.6580252192399163</v>
      </c>
      <c r="I43" s="135">
        <f t="shared" si="3"/>
        <v>0.69673670357764117</v>
      </c>
      <c r="J43" s="135">
        <f t="shared" si="3"/>
        <v>0.69666351834405627</v>
      </c>
      <c r="K43" s="142">
        <f t="shared" si="3"/>
        <v>0.76322325928184021</v>
      </c>
    </row>
    <row r="44" spans="1:11" x14ac:dyDescent="0.25">
      <c r="A44" s="139" t="s">
        <v>190</v>
      </c>
      <c r="B44" s="134" t="s">
        <v>199</v>
      </c>
      <c r="C44" s="134">
        <v>1</v>
      </c>
      <c r="D44" s="134">
        <f t="shared" si="1"/>
        <v>0.96455651793083597</v>
      </c>
      <c r="E44" s="134">
        <f t="shared" si="3"/>
        <v>0.58843869554608097</v>
      </c>
      <c r="F44" s="134">
        <f t="shared" si="3"/>
        <v>0.57166112741127284</v>
      </c>
      <c r="G44" s="134">
        <f t="shared" si="3"/>
        <v>0.50023592597387523</v>
      </c>
      <c r="H44" s="134">
        <f t="shared" si="3"/>
        <v>0.58040770801543118</v>
      </c>
      <c r="I44" s="134">
        <f t="shared" si="3"/>
        <v>0.64070407040704058</v>
      </c>
      <c r="J44" s="134">
        <f t="shared" si="3"/>
        <v>0.68178817881788167</v>
      </c>
      <c r="K44" s="140">
        <f t="shared" si="3"/>
        <v>0.8015866930693073</v>
      </c>
    </row>
    <row r="45" spans="1:11" x14ac:dyDescent="0.25">
      <c r="A45" s="141" t="s">
        <v>190</v>
      </c>
      <c r="B45" s="135" t="s">
        <v>207</v>
      </c>
      <c r="C45" s="135">
        <v>1</v>
      </c>
      <c r="D45" s="135">
        <f t="shared" si="1"/>
        <v>0.96455651793083597</v>
      </c>
      <c r="E45" s="135">
        <f t="shared" si="3"/>
        <v>0.58843869554608097</v>
      </c>
      <c r="F45" s="135">
        <f t="shared" si="3"/>
        <v>0.57166112741127284</v>
      </c>
      <c r="G45" s="135">
        <f t="shared" si="3"/>
        <v>0.50023592597387523</v>
      </c>
      <c r="H45" s="135">
        <f t="shared" si="3"/>
        <v>0.58040770801543118</v>
      </c>
      <c r="I45" s="135">
        <f t="shared" si="3"/>
        <v>0.64070407040704058</v>
      </c>
      <c r="J45" s="135">
        <f t="shared" si="3"/>
        <v>0.68178817881788167</v>
      </c>
      <c r="K45" s="142">
        <f t="shared" si="3"/>
        <v>0.8015866930693073</v>
      </c>
    </row>
    <row r="46" spans="1:11" x14ac:dyDescent="0.25">
      <c r="A46" s="139" t="s">
        <v>190</v>
      </c>
      <c r="B46" s="134" t="s">
        <v>208</v>
      </c>
      <c r="C46" s="134">
        <v>1</v>
      </c>
      <c r="D46" s="134">
        <f t="shared" si="1"/>
        <v>0.96455651793083597</v>
      </c>
      <c r="E46" s="134">
        <f t="shared" si="3"/>
        <v>0.58843869554608097</v>
      </c>
      <c r="F46" s="134">
        <f t="shared" si="3"/>
        <v>0.57166112741127284</v>
      </c>
      <c r="G46" s="134">
        <f t="shared" si="3"/>
        <v>0.50023592597387523</v>
      </c>
      <c r="H46" s="134">
        <f t="shared" si="3"/>
        <v>0.58040770801543118</v>
      </c>
      <c r="I46" s="134">
        <f t="shared" si="3"/>
        <v>0.64070407040704058</v>
      </c>
      <c r="J46" s="134">
        <f t="shared" si="3"/>
        <v>0.68178817881788167</v>
      </c>
      <c r="K46" s="140">
        <f t="shared" si="3"/>
        <v>0.8015866930693073</v>
      </c>
    </row>
    <row r="47" spans="1:11" ht="15.75" thickBot="1" x14ac:dyDescent="0.3">
      <c r="A47" s="141" t="s">
        <v>190</v>
      </c>
      <c r="B47" s="135" t="s">
        <v>209</v>
      </c>
      <c r="C47" s="135">
        <v>1</v>
      </c>
      <c r="D47" s="135">
        <f t="shared" si="1"/>
        <v>0.96455651793083597</v>
      </c>
      <c r="E47" s="135">
        <f t="shared" si="3"/>
        <v>0.58843869554608097</v>
      </c>
      <c r="F47" s="135">
        <f t="shared" si="3"/>
        <v>0.57166112741127284</v>
      </c>
      <c r="G47" s="135">
        <f t="shared" si="3"/>
        <v>0.50023592597387523</v>
      </c>
      <c r="H47" s="135">
        <f t="shared" si="3"/>
        <v>0.58040770801543118</v>
      </c>
      <c r="I47" s="135">
        <f t="shared" si="3"/>
        <v>0.64070407040704058</v>
      </c>
      <c r="J47" s="135">
        <f t="shared" si="3"/>
        <v>0.68178817881788167</v>
      </c>
      <c r="K47" s="142">
        <f t="shared" si="3"/>
        <v>0.8015866930693073</v>
      </c>
    </row>
    <row r="48" spans="1:11" x14ac:dyDescent="0.25">
      <c r="A48" s="158" t="s">
        <v>184</v>
      </c>
      <c r="B48" s="159" t="s">
        <v>210</v>
      </c>
      <c r="C48" s="159">
        <v>1</v>
      </c>
      <c r="D48" s="159">
        <f t="shared" si="1"/>
        <v>0.88810445596450405</v>
      </c>
      <c r="E48" s="159">
        <f t="shared" si="3"/>
        <v>0.52918499397109509</v>
      </c>
      <c r="F48" s="159">
        <f t="shared" si="3"/>
        <v>0.52350593549921021</v>
      </c>
      <c r="G48" s="159">
        <f t="shared" si="3"/>
        <v>0.44508601803576586</v>
      </c>
      <c r="H48" s="159">
        <f t="shared" si="3"/>
        <v>0.56527170215306011</v>
      </c>
      <c r="I48" s="159">
        <f t="shared" si="3"/>
        <v>0.59493949394939494</v>
      </c>
      <c r="J48" s="159">
        <f t="shared" si="3"/>
        <v>0.57309730973097295</v>
      </c>
      <c r="K48" s="160">
        <f t="shared" si="3"/>
        <v>0.6247660990099011</v>
      </c>
    </row>
    <row r="49" spans="1:11" x14ac:dyDescent="0.25">
      <c r="A49" s="141" t="s">
        <v>184</v>
      </c>
      <c r="B49" s="135" t="s">
        <v>204</v>
      </c>
      <c r="C49" s="135">
        <v>1</v>
      </c>
      <c r="D49" s="135">
        <f t="shared" si="1"/>
        <v>0.88810445596450405</v>
      </c>
      <c r="E49" s="135">
        <f t="shared" si="3"/>
        <v>0.52918499397109509</v>
      </c>
      <c r="F49" s="135">
        <f t="shared" si="3"/>
        <v>0.52350593549921021</v>
      </c>
      <c r="G49" s="135">
        <f t="shared" si="3"/>
        <v>0.44508601803576586</v>
      </c>
      <c r="H49" s="135">
        <f t="shared" si="3"/>
        <v>0.56527170215306011</v>
      </c>
      <c r="I49" s="135">
        <f t="shared" si="3"/>
        <v>0.59493949394939494</v>
      </c>
      <c r="J49" s="135">
        <f t="shared" si="3"/>
        <v>0.57309730973097295</v>
      </c>
      <c r="K49" s="142">
        <f t="shared" si="3"/>
        <v>0.66013021782178216</v>
      </c>
    </row>
    <row r="50" spans="1:11" x14ac:dyDescent="0.25">
      <c r="A50" s="139" t="s">
        <v>184</v>
      </c>
      <c r="B50" s="134" t="s">
        <v>205</v>
      </c>
      <c r="C50" s="134">
        <v>1</v>
      </c>
      <c r="D50" s="134">
        <f t="shared" si="1"/>
        <v>0.88810445596450405</v>
      </c>
      <c r="E50" s="134">
        <f t="shared" si="3"/>
        <v>0.52918499397109509</v>
      </c>
      <c r="F50" s="134">
        <f t="shared" si="3"/>
        <v>0.52350593549921021</v>
      </c>
      <c r="G50" s="134">
        <f t="shared" si="3"/>
        <v>0.44508601803576586</v>
      </c>
      <c r="H50" s="134">
        <f t="shared" si="3"/>
        <v>0.56527170215306011</v>
      </c>
      <c r="I50" s="134">
        <f t="shared" si="3"/>
        <v>0.59493949394939494</v>
      </c>
      <c r="J50" s="134">
        <f t="shared" si="3"/>
        <v>0.57309730973097295</v>
      </c>
      <c r="K50" s="140">
        <f t="shared" si="3"/>
        <v>0.66013021782178216</v>
      </c>
    </row>
    <row r="51" spans="1:11" x14ac:dyDescent="0.25">
      <c r="A51" s="141" t="s">
        <v>184</v>
      </c>
      <c r="B51" s="135" t="s">
        <v>198</v>
      </c>
      <c r="C51" s="135">
        <v>1</v>
      </c>
      <c r="D51" s="135">
        <f t="shared" si="1"/>
        <v>0.88810445596450405</v>
      </c>
      <c r="E51" s="135">
        <f t="shared" ref="E51:K66" si="4">E194*E$140</f>
        <v>0.52918499397109509</v>
      </c>
      <c r="F51" s="135">
        <f t="shared" si="4"/>
        <v>0.52350593549921021</v>
      </c>
      <c r="G51" s="135">
        <f t="shared" si="4"/>
        <v>0.54046159332914423</v>
      </c>
      <c r="H51" s="135">
        <f t="shared" si="4"/>
        <v>0.67025073255291401</v>
      </c>
      <c r="I51" s="135">
        <f t="shared" si="4"/>
        <v>0.71392739273927386</v>
      </c>
      <c r="J51" s="135">
        <f t="shared" si="4"/>
        <v>0.6126212621262126</v>
      </c>
      <c r="K51" s="142">
        <f t="shared" si="4"/>
        <v>0.7072823762376238</v>
      </c>
    </row>
    <row r="52" spans="1:11" x14ac:dyDescent="0.25">
      <c r="A52" s="139" t="s">
        <v>184</v>
      </c>
      <c r="B52" s="134" t="s">
        <v>203</v>
      </c>
      <c r="C52" s="134">
        <v>1</v>
      </c>
      <c r="D52" s="134">
        <f t="shared" si="1"/>
        <v>0.88810445596450405</v>
      </c>
      <c r="E52" s="134">
        <f t="shared" si="4"/>
        <v>0.387208532173972</v>
      </c>
      <c r="F52" s="134">
        <f t="shared" si="4"/>
        <v>0.33558072788410914</v>
      </c>
      <c r="G52" s="134">
        <f t="shared" si="4"/>
        <v>0.47051950478066673</v>
      </c>
      <c r="H52" s="134">
        <f t="shared" si="4"/>
        <v>0.6379494924298823</v>
      </c>
      <c r="I52" s="134">
        <f t="shared" si="4"/>
        <v>0.67731573157315728</v>
      </c>
      <c r="J52" s="134">
        <f t="shared" si="4"/>
        <v>0.59285928592859283</v>
      </c>
      <c r="K52" s="140">
        <f t="shared" si="4"/>
        <v>0.68370629702970287</v>
      </c>
    </row>
    <row r="53" spans="1:11" x14ac:dyDescent="0.25">
      <c r="A53" s="141" t="s">
        <v>184</v>
      </c>
      <c r="B53" s="135" t="s">
        <v>206</v>
      </c>
      <c r="C53" s="135">
        <v>1</v>
      </c>
      <c r="D53" s="135">
        <f t="shared" si="1"/>
        <v>0.88810445596450405</v>
      </c>
      <c r="E53" s="135">
        <f t="shared" si="4"/>
        <v>0.52918499397109509</v>
      </c>
      <c r="F53" s="135">
        <f t="shared" si="4"/>
        <v>0.48323624815311711</v>
      </c>
      <c r="G53" s="135">
        <f t="shared" si="4"/>
        <v>0.41965253129086488</v>
      </c>
      <c r="H53" s="135">
        <f t="shared" si="4"/>
        <v>0.52489515199927017</v>
      </c>
      <c r="I53" s="135">
        <f t="shared" si="4"/>
        <v>0.56748074807480753</v>
      </c>
      <c r="J53" s="135">
        <f t="shared" si="4"/>
        <v>0.59285928592859283</v>
      </c>
      <c r="K53" s="142">
        <f t="shared" si="4"/>
        <v>0.64834217821782192</v>
      </c>
    </row>
    <row r="54" spans="1:11" x14ac:dyDescent="0.25">
      <c r="A54" s="139" t="s">
        <v>184</v>
      </c>
      <c r="B54" s="134" t="s">
        <v>201</v>
      </c>
      <c r="C54" s="134">
        <v>1</v>
      </c>
      <c r="D54" s="134">
        <f t="shared" si="1"/>
        <v>0.88810445596450405</v>
      </c>
      <c r="E54" s="134">
        <f t="shared" si="4"/>
        <v>0.51627804289862944</v>
      </c>
      <c r="F54" s="134">
        <f t="shared" si="4"/>
        <v>0.5100827063838459</v>
      </c>
      <c r="G54" s="134">
        <f t="shared" si="4"/>
        <v>0.45780276140821619</v>
      </c>
      <c r="H54" s="134">
        <f t="shared" si="4"/>
        <v>0.5491210820915442</v>
      </c>
      <c r="I54" s="134">
        <f t="shared" si="4"/>
        <v>0.54917491749174918</v>
      </c>
      <c r="J54" s="134">
        <f t="shared" si="4"/>
        <v>0.54345434543454341</v>
      </c>
      <c r="K54" s="140">
        <f t="shared" si="4"/>
        <v>0.58940198019801959</v>
      </c>
    </row>
    <row r="55" spans="1:11" x14ac:dyDescent="0.25">
      <c r="A55" s="141" t="s">
        <v>184</v>
      </c>
      <c r="B55" s="135" t="s">
        <v>215</v>
      </c>
      <c r="C55" s="135">
        <v>1</v>
      </c>
      <c r="D55" s="135">
        <f t="shared" si="1"/>
        <v>0.88810445596450405</v>
      </c>
      <c r="E55" s="135">
        <f t="shared" si="4"/>
        <v>0.5074031527404862</v>
      </c>
      <c r="F55" s="135">
        <f t="shared" si="4"/>
        <v>0.40269687346093092</v>
      </c>
      <c r="G55" s="135">
        <f t="shared" si="4"/>
        <v>0.28612672588013516</v>
      </c>
      <c r="H55" s="135">
        <f t="shared" si="4"/>
        <v>0.33916302129183606</v>
      </c>
      <c r="I55" s="135">
        <f t="shared" si="4"/>
        <v>0.34781078107810781</v>
      </c>
      <c r="J55" s="135">
        <f t="shared" si="4"/>
        <v>0.31619161916191613</v>
      </c>
      <c r="K55" s="142">
        <f t="shared" si="4"/>
        <v>0.3536411881188119</v>
      </c>
    </row>
    <row r="56" spans="1:11" x14ac:dyDescent="0.25">
      <c r="A56" s="139" t="s">
        <v>184</v>
      </c>
      <c r="B56" s="134" t="s">
        <v>202</v>
      </c>
      <c r="C56" s="134">
        <v>1</v>
      </c>
      <c r="D56" s="134">
        <f t="shared" si="1"/>
        <v>0.88810445596450405</v>
      </c>
      <c r="E56" s="134">
        <f t="shared" si="4"/>
        <v>0.5074031527404862</v>
      </c>
      <c r="F56" s="134">
        <f t="shared" si="4"/>
        <v>0.40269687346093092</v>
      </c>
      <c r="G56" s="134">
        <f t="shared" si="4"/>
        <v>0.28612672588013516</v>
      </c>
      <c r="H56" s="134">
        <f t="shared" si="4"/>
        <v>0.33916302129183606</v>
      </c>
      <c r="I56" s="134">
        <f t="shared" si="4"/>
        <v>0.34781078107810781</v>
      </c>
      <c r="J56" s="134">
        <f t="shared" si="4"/>
        <v>0.31619161916191613</v>
      </c>
      <c r="K56" s="140">
        <f t="shared" si="4"/>
        <v>0.3536411881188119</v>
      </c>
    </row>
    <row r="57" spans="1:11" x14ac:dyDescent="0.25">
      <c r="A57" s="141" t="s">
        <v>184</v>
      </c>
      <c r="B57" s="135" t="s">
        <v>200</v>
      </c>
      <c r="C57" s="135">
        <v>1</v>
      </c>
      <c r="D57" s="135">
        <f t="shared" si="1"/>
        <v>0.88810445596450405</v>
      </c>
      <c r="E57" s="135">
        <f t="shared" si="4"/>
        <v>0.5074031527404862</v>
      </c>
      <c r="F57" s="135">
        <f t="shared" si="4"/>
        <v>0.46842915544343772</v>
      </c>
      <c r="G57" s="135">
        <f t="shared" si="4"/>
        <v>0.3936884761054682</v>
      </c>
      <c r="H57" s="135">
        <f t="shared" si="4"/>
        <v>0.44260034364449191</v>
      </c>
      <c r="I57" s="135">
        <f t="shared" si="4"/>
        <v>0.44242249044818688</v>
      </c>
      <c r="J57" s="135">
        <f t="shared" si="4"/>
        <v>0.41893418779299763</v>
      </c>
      <c r="K57" s="142">
        <f t="shared" si="4"/>
        <v>0.43529604158603791</v>
      </c>
    </row>
    <row r="58" spans="1:11" x14ac:dyDescent="0.25">
      <c r="A58" s="139" t="s">
        <v>184</v>
      </c>
      <c r="B58" s="134" t="s">
        <v>211</v>
      </c>
      <c r="C58" s="134">
        <v>1</v>
      </c>
      <c r="D58" s="134">
        <f t="shared" si="1"/>
        <v>0.97979457699710004</v>
      </c>
      <c r="E58" s="134">
        <f t="shared" si="4"/>
        <v>0.61308017594212239</v>
      </c>
      <c r="F58" s="134">
        <f t="shared" si="4"/>
        <v>0.61065255491808224</v>
      </c>
      <c r="G58" s="134">
        <f t="shared" si="4"/>
        <v>0.54987686704327998</v>
      </c>
      <c r="H58" s="134">
        <f t="shared" si="4"/>
        <v>0.6580252192399163</v>
      </c>
      <c r="I58" s="134">
        <f t="shared" si="4"/>
        <v>0.69673670357764117</v>
      </c>
      <c r="J58" s="134">
        <f t="shared" si="4"/>
        <v>0.69666351834405627</v>
      </c>
      <c r="K58" s="140">
        <f t="shared" si="4"/>
        <v>0.76322325928184021</v>
      </c>
    </row>
    <row r="59" spans="1:11" x14ac:dyDescent="0.25">
      <c r="A59" s="141" t="s">
        <v>184</v>
      </c>
      <c r="B59" s="135" t="s">
        <v>199</v>
      </c>
      <c r="C59" s="135">
        <v>1</v>
      </c>
      <c r="D59" s="135">
        <f t="shared" si="1"/>
        <v>0.88810445596450405</v>
      </c>
      <c r="E59" s="135">
        <f t="shared" si="4"/>
        <v>0.52918499397109509</v>
      </c>
      <c r="F59" s="135">
        <f t="shared" si="4"/>
        <v>0.52350593549921021</v>
      </c>
      <c r="G59" s="135">
        <f t="shared" si="4"/>
        <v>0.47687787646689195</v>
      </c>
      <c r="H59" s="135">
        <f t="shared" si="4"/>
        <v>0.56527170215306011</v>
      </c>
      <c r="I59" s="135">
        <f t="shared" si="4"/>
        <v>0.59493949394939494</v>
      </c>
      <c r="J59" s="135">
        <f t="shared" si="4"/>
        <v>0.6126212621262126</v>
      </c>
      <c r="K59" s="142">
        <f t="shared" si="4"/>
        <v>0.7072823762376238</v>
      </c>
    </row>
    <row r="60" spans="1:11" x14ac:dyDescent="0.25">
      <c r="A60" s="139" t="s">
        <v>184</v>
      </c>
      <c r="B60" s="134" t="s">
        <v>207</v>
      </c>
      <c r="C60" s="134">
        <v>1</v>
      </c>
      <c r="D60" s="134">
        <f t="shared" si="1"/>
        <v>0.88810445596450405</v>
      </c>
      <c r="E60" s="134">
        <f t="shared" si="4"/>
        <v>0.52918499397109509</v>
      </c>
      <c r="F60" s="134">
        <f t="shared" si="4"/>
        <v>0.52350593549921021</v>
      </c>
      <c r="G60" s="134">
        <f t="shared" si="4"/>
        <v>0.47687787646689195</v>
      </c>
      <c r="H60" s="134">
        <f t="shared" si="4"/>
        <v>0.56527170215306011</v>
      </c>
      <c r="I60" s="134">
        <f t="shared" si="4"/>
        <v>0.59493949394939494</v>
      </c>
      <c r="J60" s="134">
        <f t="shared" si="4"/>
        <v>0.6126212621262126</v>
      </c>
      <c r="K60" s="140">
        <f t="shared" si="4"/>
        <v>0.7072823762376238</v>
      </c>
    </row>
    <row r="61" spans="1:11" x14ac:dyDescent="0.25">
      <c r="A61" s="141" t="s">
        <v>184</v>
      </c>
      <c r="B61" s="135" t="s">
        <v>208</v>
      </c>
      <c r="C61" s="135">
        <v>1</v>
      </c>
      <c r="D61" s="135">
        <f t="shared" si="1"/>
        <v>0.88810445596450405</v>
      </c>
      <c r="E61" s="135">
        <f t="shared" si="4"/>
        <v>0.52918499397109509</v>
      </c>
      <c r="F61" s="135">
        <f t="shared" si="4"/>
        <v>0.52350593549921021</v>
      </c>
      <c r="G61" s="135">
        <f t="shared" si="4"/>
        <v>0.47687787646689195</v>
      </c>
      <c r="H61" s="135">
        <f t="shared" si="4"/>
        <v>0.56527170215306011</v>
      </c>
      <c r="I61" s="135">
        <f t="shared" si="4"/>
        <v>0.59493949394939494</v>
      </c>
      <c r="J61" s="135">
        <f t="shared" si="4"/>
        <v>0.6126212621262126</v>
      </c>
      <c r="K61" s="142">
        <f t="shared" si="4"/>
        <v>0.7072823762376238</v>
      </c>
    </row>
    <row r="62" spans="1:11" ht="15.75" thickBot="1" x14ac:dyDescent="0.3">
      <c r="A62" s="146" t="s">
        <v>184</v>
      </c>
      <c r="B62" s="147" t="s">
        <v>209</v>
      </c>
      <c r="C62" s="147">
        <v>1</v>
      </c>
      <c r="D62" s="147">
        <f t="shared" si="1"/>
        <v>0.88810445596450405</v>
      </c>
      <c r="E62" s="147">
        <f t="shared" si="4"/>
        <v>0.52918499397109509</v>
      </c>
      <c r="F62" s="147">
        <f t="shared" si="4"/>
        <v>0.52350593549921021</v>
      </c>
      <c r="G62" s="147">
        <f t="shared" si="4"/>
        <v>0.47687787646689195</v>
      </c>
      <c r="H62" s="147">
        <f t="shared" si="4"/>
        <v>0.56527170215306011</v>
      </c>
      <c r="I62" s="147">
        <f t="shared" si="4"/>
        <v>0.59493949394939494</v>
      </c>
      <c r="J62" s="147">
        <f t="shared" si="4"/>
        <v>0.6126212621262126</v>
      </c>
      <c r="K62" s="161">
        <f t="shared" si="4"/>
        <v>0.7072823762376238</v>
      </c>
    </row>
    <row r="63" spans="1:11" x14ac:dyDescent="0.25">
      <c r="A63" s="136" t="s">
        <v>191</v>
      </c>
      <c r="B63" s="137" t="s">
        <v>210</v>
      </c>
      <c r="C63" s="137">
        <v>1</v>
      </c>
      <c r="D63" s="137">
        <f t="shared" si="1"/>
        <v>0.9</v>
      </c>
      <c r="E63" s="137">
        <f t="shared" si="4"/>
        <v>0.54854542057979372</v>
      </c>
      <c r="F63" s="137">
        <f t="shared" si="4"/>
        <v>0.53692916461457463</v>
      </c>
      <c r="G63" s="137">
        <f t="shared" si="4"/>
        <v>0.47687787646689195</v>
      </c>
      <c r="H63" s="137">
        <f t="shared" si="4"/>
        <v>0.56527170215306011</v>
      </c>
      <c r="I63" s="137">
        <f t="shared" si="4"/>
        <v>0.62239823982398246</v>
      </c>
      <c r="J63" s="137">
        <f t="shared" si="4"/>
        <v>0.62677181887842504</v>
      </c>
      <c r="K63" s="138">
        <f t="shared" si="4"/>
        <v>0.625366877983347</v>
      </c>
    </row>
    <row r="64" spans="1:11" x14ac:dyDescent="0.25">
      <c r="A64" s="139" t="s">
        <v>191</v>
      </c>
      <c r="B64" s="134" t="s">
        <v>204</v>
      </c>
      <c r="C64" s="134">
        <v>1</v>
      </c>
      <c r="D64" s="134">
        <f t="shared" si="1"/>
        <v>1.2</v>
      </c>
      <c r="E64" s="134">
        <f t="shared" si="4"/>
        <v>0.54854542057979372</v>
      </c>
      <c r="F64" s="134">
        <f t="shared" si="4"/>
        <v>0.5100827063838459</v>
      </c>
      <c r="G64" s="134">
        <f t="shared" si="4"/>
        <v>0.44508601803576586</v>
      </c>
      <c r="H64" s="134">
        <f t="shared" si="4"/>
        <v>0.56527170215306011</v>
      </c>
      <c r="I64" s="134">
        <f t="shared" si="4"/>
        <v>0.62239823982398246</v>
      </c>
      <c r="J64" s="134">
        <f t="shared" si="4"/>
        <v>0.57309730973097295</v>
      </c>
      <c r="K64" s="140">
        <f t="shared" si="4"/>
        <v>0.625366877983347</v>
      </c>
    </row>
    <row r="65" spans="1:11" x14ac:dyDescent="0.25">
      <c r="A65" s="141" t="s">
        <v>191</v>
      </c>
      <c r="B65" s="135" t="s">
        <v>205</v>
      </c>
      <c r="C65" s="135">
        <v>1</v>
      </c>
      <c r="D65" s="135">
        <f t="shared" si="1"/>
        <v>0.98</v>
      </c>
      <c r="E65" s="135">
        <f t="shared" si="4"/>
        <v>0.54854542057979372</v>
      </c>
      <c r="F65" s="135">
        <f t="shared" si="4"/>
        <v>0.53692916461457463</v>
      </c>
      <c r="G65" s="135">
        <f t="shared" si="4"/>
        <v>0.47687787646689195</v>
      </c>
      <c r="H65" s="135">
        <f t="shared" si="4"/>
        <v>0.56527170215306011</v>
      </c>
      <c r="I65" s="135">
        <f t="shared" si="4"/>
        <v>0.64070407040704058</v>
      </c>
      <c r="J65" s="135">
        <f t="shared" si="4"/>
        <v>0.64226422642264225</v>
      </c>
      <c r="K65" s="142">
        <f t="shared" si="4"/>
        <v>0.58940198019801959</v>
      </c>
    </row>
    <row r="66" spans="1:11" x14ac:dyDescent="0.25">
      <c r="A66" s="139" t="s">
        <v>191</v>
      </c>
      <c r="B66" s="134" t="s">
        <v>198</v>
      </c>
      <c r="C66" s="134">
        <v>1</v>
      </c>
      <c r="D66" s="134">
        <f t="shared" si="1"/>
        <v>0.98</v>
      </c>
      <c r="E66" s="134">
        <f t="shared" si="4"/>
        <v>0.54854542057979372</v>
      </c>
      <c r="F66" s="134">
        <f t="shared" si="4"/>
        <v>0.53692916461457463</v>
      </c>
      <c r="G66" s="134">
        <f t="shared" si="4"/>
        <v>0.47687787646689195</v>
      </c>
      <c r="H66" s="134">
        <f t="shared" si="4"/>
        <v>0.56527170215306011</v>
      </c>
      <c r="I66" s="134">
        <f t="shared" si="4"/>
        <v>0.68646864686468634</v>
      </c>
      <c r="J66" s="134">
        <f t="shared" si="4"/>
        <v>0.59285928592859283</v>
      </c>
      <c r="K66" s="140">
        <f t="shared" si="4"/>
        <v>0.58940198019801959</v>
      </c>
    </row>
    <row r="67" spans="1:11" x14ac:dyDescent="0.25">
      <c r="A67" s="141" t="s">
        <v>191</v>
      </c>
      <c r="B67" s="135" t="s">
        <v>203</v>
      </c>
      <c r="C67" s="135">
        <v>1</v>
      </c>
      <c r="D67" s="135">
        <f t="shared" si="1"/>
        <v>0.98</v>
      </c>
      <c r="E67" s="135">
        <f t="shared" ref="E67:K82" si="5">E210*E$140</f>
        <v>0.51627804289862944</v>
      </c>
      <c r="F67" s="135">
        <f t="shared" si="5"/>
        <v>0.50337109182616369</v>
      </c>
      <c r="G67" s="135">
        <f t="shared" si="5"/>
        <v>0.43872764634954059</v>
      </c>
      <c r="H67" s="135">
        <f t="shared" si="5"/>
        <v>0.52489515199927017</v>
      </c>
      <c r="I67" s="135">
        <f t="shared" si="5"/>
        <v>0.59493949394939494</v>
      </c>
      <c r="J67" s="135">
        <f t="shared" si="5"/>
        <v>0.59285928592859283</v>
      </c>
      <c r="K67" s="142">
        <f t="shared" si="5"/>
        <v>0.58940198019801959</v>
      </c>
    </row>
    <row r="68" spans="1:11" x14ac:dyDescent="0.25">
      <c r="A68" s="139" t="s">
        <v>191</v>
      </c>
      <c r="B68" s="134" t="s">
        <v>206</v>
      </c>
      <c r="C68" s="134">
        <v>1</v>
      </c>
      <c r="D68" s="134">
        <f t="shared" ref="D68:D131" si="6">D211*D$140</f>
        <v>0.98</v>
      </c>
      <c r="E68" s="134">
        <f t="shared" si="5"/>
        <v>0.54854542057979372</v>
      </c>
      <c r="F68" s="134">
        <f t="shared" si="5"/>
        <v>0.53692916461457463</v>
      </c>
      <c r="G68" s="134">
        <f t="shared" si="5"/>
        <v>0.43872764634954059</v>
      </c>
      <c r="H68" s="134">
        <f t="shared" si="5"/>
        <v>0.52489515199927017</v>
      </c>
      <c r="I68" s="134">
        <f t="shared" si="5"/>
        <v>0.59493949394939494</v>
      </c>
      <c r="J68" s="134">
        <f t="shared" si="5"/>
        <v>0.59285928592859283</v>
      </c>
      <c r="K68" s="140">
        <f t="shared" si="5"/>
        <v>0.58940198019801959</v>
      </c>
    </row>
    <row r="69" spans="1:11" x14ac:dyDescent="0.25">
      <c r="A69" s="141" t="s">
        <v>191</v>
      </c>
      <c r="B69" s="135" t="s">
        <v>201</v>
      </c>
      <c r="C69" s="135">
        <v>1</v>
      </c>
      <c r="D69" s="135">
        <f t="shared" si="6"/>
        <v>0.98</v>
      </c>
      <c r="E69" s="135">
        <f t="shared" si="5"/>
        <v>0.54854542057979372</v>
      </c>
      <c r="F69" s="135">
        <f t="shared" si="5"/>
        <v>0.53692916461457463</v>
      </c>
      <c r="G69" s="135">
        <f t="shared" si="5"/>
        <v>0.47687787646689195</v>
      </c>
      <c r="H69" s="135">
        <f t="shared" si="5"/>
        <v>0.56527170215306011</v>
      </c>
      <c r="I69" s="135">
        <f t="shared" si="5"/>
        <v>0.62239823982398246</v>
      </c>
      <c r="J69" s="135">
        <f t="shared" si="5"/>
        <v>0.58498703095319637</v>
      </c>
      <c r="K69" s="142">
        <f t="shared" si="5"/>
        <v>0.58367575278445838</v>
      </c>
    </row>
    <row r="70" spans="1:11" x14ac:dyDescent="0.25">
      <c r="A70" s="139" t="s">
        <v>191</v>
      </c>
      <c r="B70" s="134" t="s">
        <v>215</v>
      </c>
      <c r="C70" s="134">
        <v>1</v>
      </c>
      <c r="D70" s="134">
        <f t="shared" si="6"/>
        <v>0.91912489452065504</v>
      </c>
      <c r="E70" s="134">
        <f t="shared" si="5"/>
        <v>0.53544103198002813</v>
      </c>
      <c r="F70" s="134">
        <f t="shared" si="5"/>
        <v>0.49847048158495427</v>
      </c>
      <c r="G70" s="134">
        <f t="shared" si="5"/>
        <v>0.43236927466331543</v>
      </c>
      <c r="H70" s="134">
        <f t="shared" si="5"/>
        <v>0.48451860184548012</v>
      </c>
      <c r="I70" s="134">
        <f t="shared" si="5"/>
        <v>0.53086908690869083</v>
      </c>
      <c r="J70" s="134">
        <f t="shared" si="5"/>
        <v>0.53357335733573363</v>
      </c>
      <c r="K70" s="140">
        <f t="shared" si="5"/>
        <v>0.53046178217821804</v>
      </c>
    </row>
    <row r="71" spans="1:11" x14ac:dyDescent="0.25">
      <c r="A71" s="141" t="s">
        <v>191</v>
      </c>
      <c r="B71" s="135" t="s">
        <v>202</v>
      </c>
      <c r="C71" s="135">
        <v>1</v>
      </c>
      <c r="D71" s="135">
        <f t="shared" si="6"/>
        <v>0.91912489452065504</v>
      </c>
      <c r="E71" s="135">
        <f t="shared" si="5"/>
        <v>0.53544103198002813</v>
      </c>
      <c r="F71" s="135">
        <f t="shared" si="5"/>
        <v>0.49847048158495427</v>
      </c>
      <c r="G71" s="135">
        <f t="shared" si="5"/>
        <v>0.43236927466331543</v>
      </c>
      <c r="H71" s="135">
        <f t="shared" si="5"/>
        <v>0.48451860184548012</v>
      </c>
      <c r="I71" s="135">
        <f t="shared" si="5"/>
        <v>0.53086908690869083</v>
      </c>
      <c r="J71" s="135">
        <f t="shared" si="5"/>
        <v>0.53357335733573363</v>
      </c>
      <c r="K71" s="142">
        <f t="shared" si="5"/>
        <v>0.53046178217821804</v>
      </c>
    </row>
    <row r="72" spans="1:11" x14ac:dyDescent="0.25">
      <c r="A72" s="139" t="s">
        <v>191</v>
      </c>
      <c r="B72" s="134" t="s">
        <v>200</v>
      </c>
      <c r="C72" s="134">
        <v>1</v>
      </c>
      <c r="D72" s="134">
        <f t="shared" si="6"/>
        <v>0.91912489452065504</v>
      </c>
      <c r="E72" s="134">
        <f t="shared" si="5"/>
        <v>0.53544103198002813</v>
      </c>
      <c r="F72" s="134">
        <f t="shared" si="5"/>
        <v>0.49847048158495427</v>
      </c>
      <c r="G72" s="134">
        <f t="shared" si="5"/>
        <v>0.41826728920444345</v>
      </c>
      <c r="H72" s="134">
        <f t="shared" si="5"/>
        <v>0.46491703962420022</v>
      </c>
      <c r="I72" s="134">
        <f t="shared" si="5"/>
        <v>0.45503907916721548</v>
      </c>
      <c r="J72" s="134">
        <f t="shared" si="5"/>
        <v>0.41784787925228339</v>
      </c>
      <c r="K72" s="140">
        <f t="shared" si="5"/>
        <v>0.4169112519888985</v>
      </c>
    </row>
    <row r="73" spans="1:11" x14ac:dyDescent="0.25">
      <c r="A73" s="141" t="s">
        <v>191</v>
      </c>
      <c r="B73" s="135" t="s">
        <v>211</v>
      </c>
      <c r="C73" s="135">
        <v>1</v>
      </c>
      <c r="D73" s="135">
        <f t="shared" si="6"/>
        <v>0.97979457699710004</v>
      </c>
      <c r="E73" s="135">
        <f t="shared" si="5"/>
        <v>0.61308017594212239</v>
      </c>
      <c r="F73" s="135">
        <f t="shared" si="5"/>
        <v>0.61065255491808224</v>
      </c>
      <c r="G73" s="135">
        <f t="shared" si="5"/>
        <v>0.54987686704327998</v>
      </c>
      <c r="H73" s="135">
        <f t="shared" si="5"/>
        <v>0.6580252192399163</v>
      </c>
      <c r="I73" s="135">
        <f t="shared" si="5"/>
        <v>0.69673670357764117</v>
      </c>
      <c r="J73" s="135">
        <f t="shared" si="5"/>
        <v>0.69666351834405627</v>
      </c>
      <c r="K73" s="142">
        <f t="shared" si="5"/>
        <v>0.76322325928184021</v>
      </c>
    </row>
    <row r="74" spans="1:11" x14ac:dyDescent="0.25">
      <c r="A74" s="139" t="s">
        <v>191</v>
      </c>
      <c r="B74" s="134" t="s">
        <v>199</v>
      </c>
      <c r="C74" s="134">
        <v>1</v>
      </c>
      <c r="D74" s="134">
        <f t="shared" si="6"/>
        <v>0.98</v>
      </c>
      <c r="E74" s="134">
        <f t="shared" si="5"/>
        <v>0.54854542057979372</v>
      </c>
      <c r="F74" s="134">
        <f t="shared" si="5"/>
        <v>0.53692916461457463</v>
      </c>
      <c r="G74" s="134">
        <f t="shared" si="5"/>
        <v>0.47687787646689195</v>
      </c>
      <c r="H74" s="134">
        <f t="shared" si="5"/>
        <v>0.56527170215306011</v>
      </c>
      <c r="I74" s="134">
        <f t="shared" si="5"/>
        <v>0.62239823982398246</v>
      </c>
      <c r="J74" s="134">
        <f t="shared" si="5"/>
        <v>0.62677181887842504</v>
      </c>
      <c r="K74" s="140">
        <f t="shared" si="5"/>
        <v>0.625366877983347</v>
      </c>
    </row>
    <row r="75" spans="1:11" x14ac:dyDescent="0.25">
      <c r="A75" s="141" t="s">
        <v>191</v>
      </c>
      <c r="B75" s="135" t="s">
        <v>207</v>
      </c>
      <c r="C75" s="135">
        <v>1</v>
      </c>
      <c r="D75" s="135">
        <f t="shared" si="6"/>
        <v>0.98</v>
      </c>
      <c r="E75" s="135">
        <f t="shared" si="5"/>
        <v>0.54854542057979372</v>
      </c>
      <c r="F75" s="135">
        <f t="shared" si="5"/>
        <v>0.53692916461457463</v>
      </c>
      <c r="G75" s="135">
        <f t="shared" si="5"/>
        <v>0.47687787646689195</v>
      </c>
      <c r="H75" s="135">
        <f t="shared" si="5"/>
        <v>0.56527170215306011</v>
      </c>
      <c r="I75" s="135">
        <f t="shared" si="5"/>
        <v>0.62239823982398246</v>
      </c>
      <c r="J75" s="135">
        <f t="shared" si="5"/>
        <v>0.62677181887842504</v>
      </c>
      <c r="K75" s="142">
        <f t="shared" si="5"/>
        <v>0.625366877983347</v>
      </c>
    </row>
    <row r="76" spans="1:11" x14ac:dyDescent="0.25">
      <c r="A76" s="139" t="s">
        <v>191</v>
      </c>
      <c r="B76" s="134" t="s">
        <v>208</v>
      </c>
      <c r="C76" s="134">
        <v>1</v>
      </c>
      <c r="D76" s="134">
        <f t="shared" si="6"/>
        <v>0.98</v>
      </c>
      <c r="E76" s="134">
        <f t="shared" si="5"/>
        <v>0.54854542057979372</v>
      </c>
      <c r="F76" s="134">
        <f t="shared" si="5"/>
        <v>0.53692916461457463</v>
      </c>
      <c r="G76" s="134">
        <f t="shared" si="5"/>
        <v>0.47687787646689195</v>
      </c>
      <c r="H76" s="134">
        <f t="shared" si="5"/>
        <v>0.56527170215306011</v>
      </c>
      <c r="I76" s="134">
        <f t="shared" si="5"/>
        <v>0.62239823982398246</v>
      </c>
      <c r="J76" s="134">
        <f t="shared" si="5"/>
        <v>0.62677181887842504</v>
      </c>
      <c r="K76" s="140">
        <f t="shared" si="5"/>
        <v>0.625366877983347</v>
      </c>
    </row>
    <row r="77" spans="1:11" ht="15.75" thickBot="1" x14ac:dyDescent="0.3">
      <c r="A77" s="141" t="s">
        <v>191</v>
      </c>
      <c r="B77" s="135" t="s">
        <v>209</v>
      </c>
      <c r="C77" s="135">
        <v>1</v>
      </c>
      <c r="D77" s="135">
        <f t="shared" si="6"/>
        <v>0.98</v>
      </c>
      <c r="E77" s="135">
        <f t="shared" si="5"/>
        <v>0.54854542057979372</v>
      </c>
      <c r="F77" s="135">
        <f t="shared" si="5"/>
        <v>0.53692916461457463</v>
      </c>
      <c r="G77" s="135">
        <f t="shared" si="5"/>
        <v>0.47687787646689195</v>
      </c>
      <c r="H77" s="135">
        <f t="shared" si="5"/>
        <v>0.56527170215306011</v>
      </c>
      <c r="I77" s="135">
        <f t="shared" si="5"/>
        <v>0.62239823982398246</v>
      </c>
      <c r="J77" s="135">
        <f t="shared" si="5"/>
        <v>0.62677181887842504</v>
      </c>
      <c r="K77" s="142">
        <f t="shared" si="5"/>
        <v>0.625366877983347</v>
      </c>
    </row>
    <row r="78" spans="1:11" x14ac:dyDescent="0.25">
      <c r="A78" s="158" t="s">
        <v>185</v>
      </c>
      <c r="B78" s="159" t="s">
        <v>210</v>
      </c>
      <c r="C78" s="159">
        <v>1</v>
      </c>
      <c r="D78" s="159">
        <f t="shared" si="6"/>
        <v>0.9</v>
      </c>
      <c r="E78" s="159">
        <f t="shared" si="5"/>
        <v>0.54209194504356084</v>
      </c>
      <c r="F78" s="159">
        <f t="shared" si="5"/>
        <v>0.52350593549921021</v>
      </c>
      <c r="G78" s="159">
        <f t="shared" si="5"/>
        <v>0.4959529915255676</v>
      </c>
      <c r="H78" s="159">
        <f t="shared" si="5"/>
        <v>0.60564825230685015</v>
      </c>
      <c r="I78" s="159">
        <f t="shared" si="5"/>
        <v>0.64676465641255088</v>
      </c>
      <c r="J78" s="159">
        <f t="shared" si="5"/>
        <v>0.63734826052177518</v>
      </c>
      <c r="K78" s="160">
        <f t="shared" si="5"/>
        <v>0.68773964023198764</v>
      </c>
    </row>
    <row r="79" spans="1:11" x14ac:dyDescent="0.25">
      <c r="A79" s="141" t="s">
        <v>185</v>
      </c>
      <c r="B79" s="135" t="s">
        <v>204</v>
      </c>
      <c r="C79" s="135">
        <v>1</v>
      </c>
      <c r="D79" s="135">
        <f t="shared" si="6"/>
        <v>1</v>
      </c>
      <c r="E79" s="135">
        <f t="shared" si="5"/>
        <v>0.54209194504356084</v>
      </c>
      <c r="F79" s="135">
        <f t="shared" si="5"/>
        <v>0.50337109182616369</v>
      </c>
      <c r="G79" s="135">
        <f t="shared" si="5"/>
        <v>0.47051950478066673</v>
      </c>
      <c r="H79" s="135">
        <f t="shared" si="5"/>
        <v>0.60564825230685015</v>
      </c>
      <c r="I79" s="135">
        <f t="shared" si="5"/>
        <v>0.64676465641255088</v>
      </c>
      <c r="J79" s="135">
        <f t="shared" si="5"/>
        <v>0.63734826052177518</v>
      </c>
      <c r="K79" s="142">
        <f t="shared" si="5"/>
        <v>0.68773964023198764</v>
      </c>
    </row>
    <row r="80" spans="1:11" x14ac:dyDescent="0.25">
      <c r="A80" s="139" t="s">
        <v>185</v>
      </c>
      <c r="B80" s="134" t="s">
        <v>205</v>
      </c>
      <c r="C80" s="134">
        <v>1</v>
      </c>
      <c r="D80" s="134">
        <f t="shared" si="6"/>
        <v>0.9</v>
      </c>
      <c r="E80" s="134">
        <f t="shared" si="5"/>
        <v>0.54209194504356084</v>
      </c>
      <c r="F80" s="134">
        <f t="shared" si="5"/>
        <v>0.53692916461457463</v>
      </c>
      <c r="G80" s="134">
        <f t="shared" si="5"/>
        <v>0.4959529915255676</v>
      </c>
      <c r="H80" s="134">
        <f t="shared" si="5"/>
        <v>0.60564825230685015</v>
      </c>
      <c r="I80" s="134">
        <f t="shared" si="5"/>
        <v>0.64676465641255088</v>
      </c>
      <c r="J80" s="134">
        <f t="shared" si="5"/>
        <v>0.63734826052177518</v>
      </c>
      <c r="K80" s="140">
        <f t="shared" si="5"/>
        <v>0.68773964023198764</v>
      </c>
    </row>
    <row r="81" spans="1:11" x14ac:dyDescent="0.25">
      <c r="A81" s="141" t="s">
        <v>185</v>
      </c>
      <c r="B81" s="135" t="s">
        <v>198</v>
      </c>
      <c r="C81" s="135">
        <v>1</v>
      </c>
      <c r="D81" s="135">
        <f t="shared" si="6"/>
        <v>0.8</v>
      </c>
      <c r="E81" s="135">
        <f t="shared" si="5"/>
        <v>0.54209194504356084</v>
      </c>
      <c r="F81" s="135">
        <f t="shared" si="5"/>
        <v>0.53692916461457463</v>
      </c>
      <c r="G81" s="135">
        <f t="shared" si="5"/>
        <v>0.53410322164291901</v>
      </c>
      <c r="H81" s="135">
        <f t="shared" si="5"/>
        <v>0.66217542252215611</v>
      </c>
      <c r="I81" s="135">
        <f t="shared" si="5"/>
        <v>0.72308030803080314</v>
      </c>
      <c r="J81" s="135">
        <f t="shared" si="5"/>
        <v>0.63734826052177518</v>
      </c>
      <c r="K81" s="142">
        <f t="shared" si="5"/>
        <v>0.58940198019801959</v>
      </c>
    </row>
    <row r="82" spans="1:11" x14ac:dyDescent="0.25">
      <c r="A82" s="139" t="s">
        <v>185</v>
      </c>
      <c r="B82" s="134" t="s">
        <v>203</v>
      </c>
      <c r="C82" s="134">
        <v>1</v>
      </c>
      <c r="D82" s="134">
        <f t="shared" si="6"/>
        <v>0.9</v>
      </c>
      <c r="E82" s="134">
        <f t="shared" si="5"/>
        <v>0.54209194504356084</v>
      </c>
      <c r="F82" s="134">
        <f t="shared" si="5"/>
        <v>0.52350593549921021</v>
      </c>
      <c r="G82" s="134">
        <f t="shared" si="5"/>
        <v>0.4959529915255676</v>
      </c>
      <c r="H82" s="134">
        <f t="shared" si="5"/>
        <v>0.60564825230685015</v>
      </c>
      <c r="I82" s="134">
        <f t="shared" si="5"/>
        <v>0.64676465641255088</v>
      </c>
      <c r="J82" s="134">
        <f t="shared" si="5"/>
        <v>0.63734826052177518</v>
      </c>
      <c r="K82" s="140">
        <f t="shared" si="5"/>
        <v>0.68773964023198764</v>
      </c>
    </row>
    <row r="83" spans="1:11" x14ac:dyDescent="0.25">
      <c r="A83" s="141" t="s">
        <v>185</v>
      </c>
      <c r="B83" s="135" t="s">
        <v>206</v>
      </c>
      <c r="C83" s="135">
        <v>1</v>
      </c>
      <c r="D83" s="135">
        <f t="shared" si="6"/>
        <v>0.9</v>
      </c>
      <c r="E83" s="135">
        <f t="shared" ref="E83:K98" si="7">E226*E$140</f>
        <v>0.54209194504356084</v>
      </c>
      <c r="F83" s="135">
        <f t="shared" si="7"/>
        <v>0.52350593549921021</v>
      </c>
      <c r="G83" s="135">
        <f t="shared" si="7"/>
        <v>0.4959529915255676</v>
      </c>
      <c r="H83" s="135">
        <f t="shared" si="7"/>
        <v>0.60564825230685015</v>
      </c>
      <c r="I83" s="135">
        <f t="shared" si="7"/>
        <v>0.64676465641255088</v>
      </c>
      <c r="J83" s="135">
        <f t="shared" si="7"/>
        <v>0.63734826052177518</v>
      </c>
      <c r="K83" s="142">
        <f t="shared" si="7"/>
        <v>0.68773964023198764</v>
      </c>
    </row>
    <row r="84" spans="1:11" x14ac:dyDescent="0.25">
      <c r="A84" s="139" t="s">
        <v>185</v>
      </c>
      <c r="B84" s="134" t="s">
        <v>201</v>
      </c>
      <c r="C84" s="134">
        <v>1</v>
      </c>
      <c r="D84" s="134">
        <f t="shared" si="6"/>
        <v>0.9</v>
      </c>
      <c r="E84" s="134">
        <f t="shared" si="7"/>
        <v>0.52273151843486232</v>
      </c>
      <c r="F84" s="134">
        <f t="shared" si="7"/>
        <v>0.53692916461457463</v>
      </c>
      <c r="G84" s="134">
        <f t="shared" si="7"/>
        <v>0.4959529915255676</v>
      </c>
      <c r="H84" s="134">
        <f t="shared" si="7"/>
        <v>0.60564825230685015</v>
      </c>
      <c r="I84" s="134">
        <f t="shared" si="7"/>
        <v>0.64676465641255088</v>
      </c>
      <c r="J84" s="134">
        <f t="shared" si="7"/>
        <v>0.63734826052177518</v>
      </c>
      <c r="K84" s="140">
        <f t="shared" si="7"/>
        <v>0.68773964023198764</v>
      </c>
    </row>
    <row r="85" spans="1:11" x14ac:dyDescent="0.25">
      <c r="A85" s="141" t="s">
        <v>185</v>
      </c>
      <c r="B85" s="135" t="s">
        <v>215</v>
      </c>
      <c r="C85" s="135">
        <v>1</v>
      </c>
      <c r="D85" s="135">
        <f t="shared" si="6"/>
        <v>0.97066605609340095</v>
      </c>
      <c r="E85" s="135">
        <f t="shared" si="7"/>
        <v>0.58081279826095822</v>
      </c>
      <c r="F85" s="135">
        <f t="shared" si="7"/>
        <v>0.57048723740298557</v>
      </c>
      <c r="G85" s="135">
        <f t="shared" si="7"/>
        <v>0.48323624815311722</v>
      </c>
      <c r="H85" s="135">
        <f t="shared" si="7"/>
        <v>0.59757294227609214</v>
      </c>
      <c r="I85" s="135">
        <f t="shared" si="7"/>
        <v>0.60409240924092411</v>
      </c>
      <c r="J85" s="135">
        <f t="shared" si="7"/>
        <v>0.59285928592859283</v>
      </c>
      <c r="K85" s="142">
        <f t="shared" si="7"/>
        <v>0.64834217821782192</v>
      </c>
    </row>
    <row r="86" spans="1:11" x14ac:dyDescent="0.25">
      <c r="A86" s="139" t="s">
        <v>185</v>
      </c>
      <c r="B86" s="134" t="s">
        <v>202</v>
      </c>
      <c r="C86" s="134">
        <v>1</v>
      </c>
      <c r="D86" s="134">
        <f t="shared" si="6"/>
        <v>0.97066605609340095</v>
      </c>
      <c r="E86" s="134">
        <f t="shared" si="7"/>
        <v>0.58081279826095822</v>
      </c>
      <c r="F86" s="134">
        <f t="shared" si="7"/>
        <v>0.57048723740298557</v>
      </c>
      <c r="G86" s="134">
        <f t="shared" si="7"/>
        <v>0.48323624815311722</v>
      </c>
      <c r="H86" s="134">
        <f t="shared" si="7"/>
        <v>0.59757294227609214</v>
      </c>
      <c r="I86" s="134">
        <f t="shared" si="7"/>
        <v>0.60409240924092411</v>
      </c>
      <c r="J86" s="134">
        <f t="shared" si="7"/>
        <v>0.59285928592859283</v>
      </c>
      <c r="K86" s="140">
        <f t="shared" si="7"/>
        <v>0.64834217821782192</v>
      </c>
    </row>
    <row r="87" spans="1:11" x14ac:dyDescent="0.25">
      <c r="A87" s="141" t="s">
        <v>185</v>
      </c>
      <c r="B87" s="135" t="s">
        <v>200</v>
      </c>
      <c r="C87" s="135">
        <v>1</v>
      </c>
      <c r="D87" s="135">
        <f t="shared" si="6"/>
        <v>0.97066605609340095</v>
      </c>
      <c r="E87" s="135">
        <f t="shared" si="7"/>
        <v>0.59924697328171705</v>
      </c>
      <c r="F87" s="135">
        <f t="shared" si="7"/>
        <v>0.59026510872844817</v>
      </c>
      <c r="G87" s="135">
        <f t="shared" si="7"/>
        <v>0.52466127458835843</v>
      </c>
      <c r="H87" s="135">
        <f t="shared" si="7"/>
        <v>0.61944393602715198</v>
      </c>
      <c r="I87" s="135">
        <f t="shared" si="7"/>
        <v>0.67731573157315728</v>
      </c>
      <c r="J87" s="135">
        <f t="shared" si="7"/>
        <v>0.68178817881788167</v>
      </c>
      <c r="K87" s="142">
        <f t="shared" si="7"/>
        <v>0.74264649504950508</v>
      </c>
    </row>
    <row r="88" spans="1:11" x14ac:dyDescent="0.25">
      <c r="A88" s="139" t="s">
        <v>185</v>
      </c>
      <c r="B88" s="134" t="s">
        <v>211</v>
      </c>
      <c r="C88" s="134">
        <v>1</v>
      </c>
      <c r="D88" s="134">
        <f t="shared" si="6"/>
        <v>0.97979457699710004</v>
      </c>
      <c r="E88" s="134">
        <f t="shared" si="7"/>
        <v>0.61308017594212239</v>
      </c>
      <c r="F88" s="134">
        <f t="shared" si="7"/>
        <v>0.61065255491808224</v>
      </c>
      <c r="G88" s="134">
        <f t="shared" si="7"/>
        <v>0.54987686704327998</v>
      </c>
      <c r="H88" s="134">
        <f t="shared" si="7"/>
        <v>0.6580252192399163</v>
      </c>
      <c r="I88" s="134">
        <f t="shared" si="7"/>
        <v>0.69673670357764117</v>
      </c>
      <c r="J88" s="134">
        <f t="shared" si="7"/>
        <v>0.69666351834405627</v>
      </c>
      <c r="K88" s="140">
        <f t="shared" si="7"/>
        <v>0.76322325928184021</v>
      </c>
    </row>
    <row r="89" spans="1:11" x14ac:dyDescent="0.25">
      <c r="A89" s="141" t="s">
        <v>185</v>
      </c>
      <c r="B89" s="135" t="s">
        <v>199</v>
      </c>
      <c r="C89" s="135">
        <v>1</v>
      </c>
      <c r="D89" s="135">
        <f t="shared" si="6"/>
        <v>0.9</v>
      </c>
      <c r="E89" s="135">
        <f t="shared" si="7"/>
        <v>0.54209194504356084</v>
      </c>
      <c r="F89" s="135">
        <f t="shared" si="7"/>
        <v>0.53692916461457463</v>
      </c>
      <c r="G89" s="135">
        <f t="shared" si="7"/>
        <v>0.4959529915255676</v>
      </c>
      <c r="H89" s="135">
        <f t="shared" si="7"/>
        <v>0.60564825230685015</v>
      </c>
      <c r="I89" s="135">
        <f t="shared" si="7"/>
        <v>0.64676465641255088</v>
      </c>
      <c r="J89" s="135">
        <f t="shared" si="7"/>
        <v>0.63734826052177518</v>
      </c>
      <c r="K89" s="142">
        <f t="shared" si="7"/>
        <v>0.68773964023198764</v>
      </c>
    </row>
    <row r="90" spans="1:11" x14ac:dyDescent="0.25">
      <c r="A90" s="139" t="s">
        <v>185</v>
      </c>
      <c r="B90" s="134" t="s">
        <v>207</v>
      </c>
      <c r="C90" s="134">
        <v>1</v>
      </c>
      <c r="D90" s="134">
        <f t="shared" si="6"/>
        <v>0.9</v>
      </c>
      <c r="E90" s="134">
        <f t="shared" si="7"/>
        <v>0.54209194504356084</v>
      </c>
      <c r="F90" s="134">
        <f t="shared" si="7"/>
        <v>0.53692916461457463</v>
      </c>
      <c r="G90" s="134">
        <f t="shared" si="7"/>
        <v>0.4959529915255676</v>
      </c>
      <c r="H90" s="134">
        <f t="shared" si="7"/>
        <v>0.60564825230685015</v>
      </c>
      <c r="I90" s="134">
        <f t="shared" si="7"/>
        <v>0.64676465641255088</v>
      </c>
      <c r="J90" s="134">
        <f t="shared" si="7"/>
        <v>0.63734826052177518</v>
      </c>
      <c r="K90" s="140">
        <f t="shared" si="7"/>
        <v>0.68773964023198764</v>
      </c>
    </row>
    <row r="91" spans="1:11" x14ac:dyDescent="0.25">
      <c r="A91" s="141" t="s">
        <v>185</v>
      </c>
      <c r="B91" s="135" t="s">
        <v>208</v>
      </c>
      <c r="C91" s="135">
        <v>1</v>
      </c>
      <c r="D91" s="135">
        <f t="shared" si="6"/>
        <v>0.9</v>
      </c>
      <c r="E91" s="135">
        <f t="shared" si="7"/>
        <v>0.54209194504356084</v>
      </c>
      <c r="F91" s="135">
        <f t="shared" si="7"/>
        <v>0.53692916461457463</v>
      </c>
      <c r="G91" s="135">
        <f t="shared" si="7"/>
        <v>0.4959529915255676</v>
      </c>
      <c r="H91" s="135">
        <f t="shared" si="7"/>
        <v>0.60564825230685015</v>
      </c>
      <c r="I91" s="135">
        <f t="shared" si="7"/>
        <v>0.64676465641255088</v>
      </c>
      <c r="J91" s="135">
        <f t="shared" si="7"/>
        <v>0.63734826052177518</v>
      </c>
      <c r="K91" s="142">
        <f t="shared" si="7"/>
        <v>0.68773964023198764</v>
      </c>
    </row>
    <row r="92" spans="1:11" ht="15.75" thickBot="1" x14ac:dyDescent="0.3">
      <c r="A92" s="146" t="s">
        <v>185</v>
      </c>
      <c r="B92" s="147" t="s">
        <v>209</v>
      </c>
      <c r="C92" s="147">
        <v>1</v>
      </c>
      <c r="D92" s="147">
        <f t="shared" si="6"/>
        <v>0.9</v>
      </c>
      <c r="E92" s="147">
        <f t="shared" si="7"/>
        <v>0.54209194504356084</v>
      </c>
      <c r="F92" s="147">
        <f t="shared" si="7"/>
        <v>0.53692916461457463</v>
      </c>
      <c r="G92" s="147">
        <f t="shared" si="7"/>
        <v>0.4959529915255676</v>
      </c>
      <c r="H92" s="147">
        <f t="shared" si="7"/>
        <v>0.60564825230685015</v>
      </c>
      <c r="I92" s="147">
        <f t="shared" si="7"/>
        <v>0.64676465641255088</v>
      </c>
      <c r="J92" s="147">
        <f t="shared" si="7"/>
        <v>0.63734826052177518</v>
      </c>
      <c r="K92" s="161">
        <f t="shared" si="7"/>
        <v>0.68773964023198764</v>
      </c>
    </row>
    <row r="93" spans="1:11" x14ac:dyDescent="0.25">
      <c r="A93" s="136" t="s">
        <v>186</v>
      </c>
      <c r="B93" s="137" t="s">
        <v>210</v>
      </c>
      <c r="C93" s="137">
        <v>1</v>
      </c>
      <c r="D93" s="137">
        <f t="shared" si="6"/>
        <v>0.92</v>
      </c>
      <c r="E93" s="137">
        <f t="shared" si="7"/>
        <v>0.59371974933342386</v>
      </c>
      <c r="F93" s="137">
        <f t="shared" si="7"/>
        <v>0.59062208107603209</v>
      </c>
      <c r="G93" s="137">
        <f t="shared" si="7"/>
        <v>0.54681996501536945</v>
      </c>
      <c r="H93" s="137">
        <f t="shared" si="7"/>
        <v>0.69447666264518815</v>
      </c>
      <c r="I93" s="137">
        <f t="shared" si="7"/>
        <v>0.73223322332233221</v>
      </c>
      <c r="J93" s="137">
        <f t="shared" si="7"/>
        <v>0.77071707170717052</v>
      </c>
      <c r="K93" s="138">
        <f t="shared" si="7"/>
        <v>0.88410297029702978</v>
      </c>
    </row>
    <row r="94" spans="1:11" x14ac:dyDescent="0.25">
      <c r="A94" s="139" t="s">
        <v>186</v>
      </c>
      <c r="B94" s="134" t="s">
        <v>204</v>
      </c>
      <c r="C94" s="134">
        <v>1</v>
      </c>
      <c r="D94" s="134">
        <f t="shared" si="6"/>
        <v>0.92</v>
      </c>
      <c r="E94" s="134">
        <f t="shared" si="7"/>
        <v>0.58081279826095822</v>
      </c>
      <c r="F94" s="134">
        <f t="shared" si="7"/>
        <v>0.57719885196066767</v>
      </c>
      <c r="G94" s="134">
        <f t="shared" si="7"/>
        <v>0.53410322164291901</v>
      </c>
      <c r="H94" s="134">
        <f t="shared" si="7"/>
        <v>0.62987418239912407</v>
      </c>
      <c r="I94" s="134">
        <f t="shared" si="7"/>
        <v>0.65900990099009893</v>
      </c>
      <c r="J94" s="134">
        <f t="shared" si="7"/>
        <v>0.70155015501550155</v>
      </c>
      <c r="K94" s="140">
        <f t="shared" si="7"/>
        <v>0.82516277227722779</v>
      </c>
    </row>
    <row r="95" spans="1:11" x14ac:dyDescent="0.25">
      <c r="A95" s="141" t="s">
        <v>186</v>
      </c>
      <c r="B95" s="135" t="s">
        <v>205</v>
      </c>
      <c r="C95" s="135">
        <v>1</v>
      </c>
      <c r="D95" s="135">
        <f t="shared" si="6"/>
        <v>0.92</v>
      </c>
      <c r="E95" s="135">
        <f t="shared" si="7"/>
        <v>0.59371974933342386</v>
      </c>
      <c r="F95" s="135">
        <f t="shared" si="7"/>
        <v>0.59062208107603209</v>
      </c>
      <c r="G95" s="135">
        <f t="shared" si="7"/>
        <v>0.57225345176027032</v>
      </c>
      <c r="H95" s="135">
        <f t="shared" si="7"/>
        <v>0.72677790276822007</v>
      </c>
      <c r="I95" s="135">
        <f t="shared" si="7"/>
        <v>0.80545654565456537</v>
      </c>
      <c r="J95" s="135">
        <f t="shared" si="7"/>
        <v>0.77071707170717052</v>
      </c>
      <c r="K95" s="142">
        <f t="shared" si="7"/>
        <v>0.88410297029702978</v>
      </c>
    </row>
    <row r="96" spans="1:11" x14ac:dyDescent="0.25">
      <c r="A96" s="139" t="s">
        <v>186</v>
      </c>
      <c r="B96" s="134" t="s">
        <v>198</v>
      </c>
      <c r="C96" s="134">
        <v>1</v>
      </c>
      <c r="D96" s="134">
        <f t="shared" si="6"/>
        <v>0.92</v>
      </c>
      <c r="E96" s="134">
        <f t="shared" si="7"/>
        <v>0.55403087478559165</v>
      </c>
      <c r="F96" s="134">
        <f t="shared" si="7"/>
        <v>0.54229845626072037</v>
      </c>
      <c r="G96" s="134">
        <f t="shared" si="7"/>
        <v>0.48164665523156097</v>
      </c>
      <c r="H96" s="134">
        <f t="shared" si="7"/>
        <v>0.58239999999999992</v>
      </c>
      <c r="I96" s="134">
        <f t="shared" si="7"/>
        <v>0.60088888888888881</v>
      </c>
      <c r="J96" s="134">
        <f t="shared" si="7"/>
        <v>0.59878787878787876</v>
      </c>
      <c r="K96" s="140">
        <f t="shared" si="7"/>
        <v>0.65482560000000012</v>
      </c>
    </row>
    <row r="97" spans="1:11" x14ac:dyDescent="0.25">
      <c r="A97" s="141" t="s">
        <v>186</v>
      </c>
      <c r="B97" s="135" t="s">
        <v>203</v>
      </c>
      <c r="C97" s="135">
        <v>1</v>
      </c>
      <c r="D97" s="135">
        <f t="shared" si="6"/>
        <v>0.92</v>
      </c>
      <c r="E97" s="135">
        <f t="shared" si="7"/>
        <v>0.45174328753630072</v>
      </c>
      <c r="F97" s="135">
        <f t="shared" si="7"/>
        <v>0.45638978992238843</v>
      </c>
      <c r="G97" s="135">
        <f t="shared" si="7"/>
        <v>0.41329415960463978</v>
      </c>
      <c r="H97" s="135">
        <f t="shared" si="7"/>
        <v>0.52489515199927017</v>
      </c>
      <c r="I97" s="135">
        <f t="shared" si="7"/>
        <v>0.62239823982398246</v>
      </c>
      <c r="J97" s="135">
        <f t="shared" si="7"/>
        <v>0.64226422642264225</v>
      </c>
      <c r="K97" s="142">
        <f t="shared" si="7"/>
        <v>0.73085845544554484</v>
      </c>
    </row>
    <row r="98" spans="1:11" x14ac:dyDescent="0.25">
      <c r="A98" s="139" t="s">
        <v>186</v>
      </c>
      <c r="B98" s="134" t="s">
        <v>206</v>
      </c>
      <c r="C98" s="134">
        <v>1</v>
      </c>
      <c r="D98" s="134">
        <f t="shared" si="6"/>
        <v>0.92</v>
      </c>
      <c r="E98" s="134">
        <f t="shared" si="7"/>
        <v>0.59371974933342386</v>
      </c>
      <c r="F98" s="134">
        <f t="shared" si="7"/>
        <v>0.59062208107603209</v>
      </c>
      <c r="G98" s="134">
        <f t="shared" si="7"/>
        <v>0.50866973489801814</v>
      </c>
      <c r="H98" s="134">
        <f t="shared" si="7"/>
        <v>0.61372356233760805</v>
      </c>
      <c r="I98" s="134">
        <f t="shared" si="7"/>
        <v>0.67731573157315728</v>
      </c>
      <c r="J98" s="134">
        <f t="shared" si="7"/>
        <v>0.72131213121312121</v>
      </c>
      <c r="K98" s="140">
        <f t="shared" si="7"/>
        <v>0.8487388514851486</v>
      </c>
    </row>
    <row r="99" spans="1:11" x14ac:dyDescent="0.25">
      <c r="A99" s="141" t="s">
        <v>186</v>
      </c>
      <c r="B99" s="135" t="s">
        <v>201</v>
      </c>
      <c r="C99" s="135">
        <v>1</v>
      </c>
      <c r="D99" s="135">
        <f t="shared" si="6"/>
        <v>0.98336480650328195</v>
      </c>
      <c r="E99" s="135">
        <f t="shared" ref="E99:K114" si="8">E242*E$140</f>
        <v>0.62506420900672888</v>
      </c>
      <c r="F99" s="135">
        <f t="shared" si="8"/>
        <v>0.63760338297980734</v>
      </c>
      <c r="G99" s="135">
        <f t="shared" si="8"/>
        <v>0.59768693850517118</v>
      </c>
      <c r="H99" s="135">
        <f t="shared" si="8"/>
        <v>0.75100383286049421</v>
      </c>
      <c r="I99" s="135">
        <f t="shared" si="8"/>
        <v>0.84206820682068195</v>
      </c>
      <c r="J99" s="135">
        <f t="shared" si="8"/>
        <v>0.86952695269526947</v>
      </c>
      <c r="K99" s="142">
        <f t="shared" si="8"/>
        <v>0.99019532673267352</v>
      </c>
    </row>
    <row r="100" spans="1:11" x14ac:dyDescent="0.25">
      <c r="A100" s="139" t="s">
        <v>186</v>
      </c>
      <c r="B100" s="134" t="s">
        <v>215</v>
      </c>
      <c r="C100" s="134">
        <v>1</v>
      </c>
      <c r="D100" s="134">
        <f t="shared" si="6"/>
        <v>0.98336480650328195</v>
      </c>
      <c r="E100" s="134">
        <f t="shared" si="8"/>
        <v>0.62506420900672888</v>
      </c>
      <c r="F100" s="134">
        <f t="shared" si="8"/>
        <v>0.63718856667434487</v>
      </c>
      <c r="G100" s="134">
        <f t="shared" si="8"/>
        <v>0.58790935888177953</v>
      </c>
      <c r="H100" s="134">
        <f t="shared" si="8"/>
        <v>0.73485321279897808</v>
      </c>
      <c r="I100" s="134">
        <f t="shared" si="8"/>
        <v>0.81460946094609454</v>
      </c>
      <c r="J100" s="134">
        <f t="shared" si="8"/>
        <v>0.83988398839883982</v>
      </c>
      <c r="K100" s="140">
        <f t="shared" si="8"/>
        <v>0.94304316831683188</v>
      </c>
    </row>
    <row r="101" spans="1:11" x14ac:dyDescent="0.25">
      <c r="A101" s="141" t="s">
        <v>186</v>
      </c>
      <c r="B101" s="135" t="s">
        <v>202</v>
      </c>
      <c r="C101" s="135">
        <v>1</v>
      </c>
      <c r="D101" s="135">
        <f t="shared" si="6"/>
        <v>0.98336480650328195</v>
      </c>
      <c r="E101" s="135">
        <f t="shared" si="8"/>
        <v>0.62506420900672888</v>
      </c>
      <c r="F101" s="135">
        <f t="shared" si="8"/>
        <v>0.63718856667434487</v>
      </c>
      <c r="G101" s="135">
        <f t="shared" si="8"/>
        <v>0.58790935888177953</v>
      </c>
      <c r="H101" s="135">
        <f t="shared" si="8"/>
        <v>0.73485321279897808</v>
      </c>
      <c r="I101" s="135">
        <f t="shared" si="8"/>
        <v>0.81460946094609454</v>
      </c>
      <c r="J101" s="135">
        <f t="shared" si="8"/>
        <v>0.83988398839883982</v>
      </c>
      <c r="K101" s="142">
        <f t="shared" si="8"/>
        <v>0.94304316831683188</v>
      </c>
    </row>
    <row r="102" spans="1:11" x14ac:dyDescent="0.25">
      <c r="A102" s="139" t="s">
        <v>186</v>
      </c>
      <c r="B102" s="134" t="s">
        <v>200</v>
      </c>
      <c r="C102" s="134">
        <v>1</v>
      </c>
      <c r="D102" s="134">
        <f t="shared" si="6"/>
        <v>0.98336480650328195</v>
      </c>
      <c r="E102" s="134">
        <f t="shared" si="8"/>
        <v>0.62506420900672888</v>
      </c>
      <c r="F102" s="134">
        <f t="shared" si="8"/>
        <v>0.63718856667434487</v>
      </c>
      <c r="G102" s="134">
        <f t="shared" si="8"/>
        <v>0.58790935888177953</v>
      </c>
      <c r="H102" s="134">
        <f t="shared" si="8"/>
        <v>0.72210518920354538</v>
      </c>
      <c r="I102" s="134">
        <f t="shared" si="8"/>
        <v>0.78557806345630965</v>
      </c>
      <c r="J102" s="134">
        <f t="shared" si="8"/>
        <v>0.82012201220121994</v>
      </c>
      <c r="K102" s="140">
        <f t="shared" si="8"/>
        <v>0.94304316831683188</v>
      </c>
    </row>
    <row r="103" spans="1:11" x14ac:dyDescent="0.25">
      <c r="A103" s="141" t="s">
        <v>186</v>
      </c>
      <c r="B103" s="135" t="s">
        <v>211</v>
      </c>
      <c r="C103" s="135">
        <v>1</v>
      </c>
      <c r="D103" s="135">
        <f t="shared" si="6"/>
        <v>0.97979457699710004</v>
      </c>
      <c r="E103" s="135">
        <f t="shared" si="8"/>
        <v>0.61308017594212239</v>
      </c>
      <c r="F103" s="135">
        <f t="shared" si="8"/>
        <v>0.61065255491808224</v>
      </c>
      <c r="G103" s="135">
        <f t="shared" si="8"/>
        <v>0.54987686704327998</v>
      </c>
      <c r="H103" s="135">
        <f t="shared" si="8"/>
        <v>0.6580252192399163</v>
      </c>
      <c r="I103" s="135">
        <f t="shared" si="8"/>
        <v>0.69673670357764117</v>
      </c>
      <c r="J103" s="135">
        <f t="shared" si="8"/>
        <v>0.69666351834405627</v>
      </c>
      <c r="K103" s="142">
        <f t="shared" si="8"/>
        <v>0.76322325928184021</v>
      </c>
    </row>
    <row r="104" spans="1:11" x14ac:dyDescent="0.25">
      <c r="A104" s="139" t="s">
        <v>186</v>
      </c>
      <c r="B104" s="134" t="s">
        <v>199</v>
      </c>
      <c r="C104" s="134">
        <v>1</v>
      </c>
      <c r="D104" s="134">
        <f t="shared" si="6"/>
        <v>0.92</v>
      </c>
      <c r="E104" s="134">
        <f t="shared" si="8"/>
        <v>0.59371974933342386</v>
      </c>
      <c r="F104" s="134">
        <f t="shared" si="8"/>
        <v>0.59062208107603209</v>
      </c>
      <c r="G104" s="134">
        <f t="shared" si="8"/>
        <v>0.54681996501536945</v>
      </c>
      <c r="H104" s="134">
        <f t="shared" si="8"/>
        <v>0.69447666264518815</v>
      </c>
      <c r="I104" s="134">
        <f t="shared" si="8"/>
        <v>0.73223322332233221</v>
      </c>
      <c r="J104" s="134">
        <f t="shared" si="8"/>
        <v>0.77071707170717052</v>
      </c>
      <c r="K104" s="140">
        <f t="shared" si="8"/>
        <v>0.88410297029702978</v>
      </c>
    </row>
    <row r="105" spans="1:11" x14ac:dyDescent="0.25">
      <c r="A105" s="141" t="s">
        <v>186</v>
      </c>
      <c r="B105" s="135" t="s">
        <v>207</v>
      </c>
      <c r="C105" s="135">
        <v>1</v>
      </c>
      <c r="D105" s="135">
        <f t="shared" si="6"/>
        <v>0.92</v>
      </c>
      <c r="E105" s="135">
        <f t="shared" si="8"/>
        <v>0.59371974933342386</v>
      </c>
      <c r="F105" s="135">
        <f t="shared" si="8"/>
        <v>0.59062208107603209</v>
      </c>
      <c r="G105" s="135">
        <f t="shared" si="8"/>
        <v>0.54681996501536945</v>
      </c>
      <c r="H105" s="135">
        <f t="shared" si="8"/>
        <v>0.69447666264518815</v>
      </c>
      <c r="I105" s="135">
        <f t="shared" si="8"/>
        <v>0.73223322332233221</v>
      </c>
      <c r="J105" s="135">
        <f t="shared" si="8"/>
        <v>0.77071707170717052</v>
      </c>
      <c r="K105" s="142">
        <f t="shared" si="8"/>
        <v>0.88410297029702978</v>
      </c>
    </row>
    <row r="106" spans="1:11" x14ac:dyDescent="0.25">
      <c r="A106" s="139" t="s">
        <v>186</v>
      </c>
      <c r="B106" s="134" t="s">
        <v>208</v>
      </c>
      <c r="C106" s="134">
        <v>1</v>
      </c>
      <c r="D106" s="134">
        <f t="shared" si="6"/>
        <v>0.92</v>
      </c>
      <c r="E106" s="134">
        <f t="shared" si="8"/>
        <v>0.59371974933342386</v>
      </c>
      <c r="F106" s="134">
        <f t="shared" si="8"/>
        <v>0.59062208107603209</v>
      </c>
      <c r="G106" s="134">
        <f t="shared" si="8"/>
        <v>0.54681996501536945</v>
      </c>
      <c r="H106" s="134">
        <f t="shared" si="8"/>
        <v>0.69447666264518815</v>
      </c>
      <c r="I106" s="134">
        <f t="shared" si="8"/>
        <v>0.73223322332233221</v>
      </c>
      <c r="J106" s="134">
        <f t="shared" si="8"/>
        <v>0.77071707170717052</v>
      </c>
      <c r="K106" s="140">
        <f t="shared" si="8"/>
        <v>0.88410297029702978</v>
      </c>
    </row>
    <row r="107" spans="1:11" ht="15.75" thickBot="1" x14ac:dyDescent="0.3">
      <c r="A107" s="141" t="s">
        <v>186</v>
      </c>
      <c r="B107" s="135" t="s">
        <v>209</v>
      </c>
      <c r="C107" s="135">
        <v>1</v>
      </c>
      <c r="D107" s="135">
        <f t="shared" si="6"/>
        <v>0.92</v>
      </c>
      <c r="E107" s="135">
        <f t="shared" si="8"/>
        <v>0.59371974933342386</v>
      </c>
      <c r="F107" s="135">
        <f t="shared" si="8"/>
        <v>0.59062208107603209</v>
      </c>
      <c r="G107" s="135">
        <f t="shared" si="8"/>
        <v>0.54681996501536945</v>
      </c>
      <c r="H107" s="135">
        <f t="shared" si="8"/>
        <v>0.69447666264518815</v>
      </c>
      <c r="I107" s="135">
        <f t="shared" si="8"/>
        <v>0.73223322332233221</v>
      </c>
      <c r="J107" s="135">
        <f t="shared" si="8"/>
        <v>0.77071707170717052</v>
      </c>
      <c r="K107" s="142">
        <f t="shared" si="8"/>
        <v>0.88410297029702978</v>
      </c>
    </row>
    <row r="108" spans="1:11" x14ac:dyDescent="0.25">
      <c r="A108" s="158" t="s">
        <v>192</v>
      </c>
      <c r="B108" s="159" t="s">
        <v>210</v>
      </c>
      <c r="C108" s="159">
        <v>1</v>
      </c>
      <c r="D108" s="159">
        <f t="shared" si="6"/>
        <v>1.1000000000000001</v>
      </c>
      <c r="E108" s="159">
        <f t="shared" si="8"/>
        <v>0.58009869326166719</v>
      </c>
      <c r="F108" s="159">
        <f t="shared" si="8"/>
        <v>0.57048723740298557</v>
      </c>
      <c r="G108" s="159">
        <f t="shared" si="8"/>
        <v>0.48323624815311722</v>
      </c>
      <c r="H108" s="159">
        <f t="shared" si="8"/>
        <v>0.6460248024606402</v>
      </c>
      <c r="I108" s="159">
        <f t="shared" si="8"/>
        <v>0.64985698569856987</v>
      </c>
      <c r="J108" s="159">
        <f t="shared" si="8"/>
        <v>0.6126212621262126</v>
      </c>
      <c r="K108" s="160">
        <f t="shared" si="8"/>
        <v>0.64834217821782192</v>
      </c>
    </row>
    <row r="109" spans="1:11" x14ac:dyDescent="0.25">
      <c r="A109" s="141" t="s">
        <v>192</v>
      </c>
      <c r="B109" s="135" t="s">
        <v>204</v>
      </c>
      <c r="C109" s="135">
        <v>1</v>
      </c>
      <c r="D109" s="135">
        <f t="shared" si="6"/>
        <v>0.96037713916813805</v>
      </c>
      <c r="E109" s="135">
        <f t="shared" si="8"/>
        <v>0.58009869326166719</v>
      </c>
      <c r="F109" s="135">
        <f t="shared" si="8"/>
        <v>0.57048723740298557</v>
      </c>
      <c r="G109" s="135">
        <f t="shared" si="8"/>
        <v>0.53410322164291901</v>
      </c>
      <c r="H109" s="135">
        <f t="shared" si="8"/>
        <v>0.6460248024606402</v>
      </c>
      <c r="I109" s="135">
        <f t="shared" si="8"/>
        <v>0.59493949394939494</v>
      </c>
      <c r="J109" s="135">
        <f t="shared" si="8"/>
        <v>0.53357335733573363</v>
      </c>
      <c r="K109" s="142">
        <f t="shared" si="8"/>
        <v>0.565825900990099</v>
      </c>
    </row>
    <row r="110" spans="1:11" x14ac:dyDescent="0.25">
      <c r="A110" s="139" t="s">
        <v>192</v>
      </c>
      <c r="B110" s="134" t="s">
        <v>205</v>
      </c>
      <c r="C110" s="134">
        <v>1</v>
      </c>
      <c r="D110" s="134">
        <f t="shared" si="6"/>
        <v>0.96037713916813805</v>
      </c>
      <c r="E110" s="134">
        <f t="shared" si="8"/>
        <v>0.58009869326166719</v>
      </c>
      <c r="F110" s="134">
        <f t="shared" si="8"/>
        <v>0.57048723740298557</v>
      </c>
      <c r="G110" s="134">
        <f t="shared" si="8"/>
        <v>0.53410322164291901</v>
      </c>
      <c r="H110" s="134">
        <f t="shared" si="8"/>
        <v>0.6541001124913981</v>
      </c>
      <c r="I110" s="134">
        <f t="shared" si="8"/>
        <v>0.7047744774477448</v>
      </c>
      <c r="J110" s="134">
        <f t="shared" si="8"/>
        <v>0.6126212621262126</v>
      </c>
      <c r="K110" s="140">
        <f t="shared" si="8"/>
        <v>0.64834217821782192</v>
      </c>
    </row>
    <row r="111" spans="1:11" x14ac:dyDescent="0.25">
      <c r="A111" s="141" t="s">
        <v>192</v>
      </c>
      <c r="B111" s="135" t="s">
        <v>198</v>
      </c>
      <c r="C111" s="135">
        <v>1</v>
      </c>
      <c r="D111" s="135">
        <f t="shared" si="6"/>
        <v>0.96037713916813805</v>
      </c>
      <c r="E111" s="135">
        <f t="shared" si="8"/>
        <v>0.58009869326166719</v>
      </c>
      <c r="F111" s="135">
        <f t="shared" si="8"/>
        <v>0.57048723740298557</v>
      </c>
      <c r="G111" s="135">
        <f t="shared" si="8"/>
        <v>0.53410322164291901</v>
      </c>
      <c r="H111" s="135">
        <f t="shared" si="8"/>
        <v>0.6460248024606402</v>
      </c>
      <c r="I111" s="135">
        <f t="shared" si="8"/>
        <v>0.64985698569856987</v>
      </c>
      <c r="J111" s="135">
        <f t="shared" si="8"/>
        <v>0.66202620262026191</v>
      </c>
      <c r="K111" s="142">
        <f t="shared" si="8"/>
        <v>0.61297805940594075</v>
      </c>
    </row>
    <row r="112" spans="1:11" x14ac:dyDescent="0.25">
      <c r="A112" s="139" t="s">
        <v>192</v>
      </c>
      <c r="B112" s="134" t="s">
        <v>203</v>
      </c>
      <c r="C112" s="134">
        <v>1</v>
      </c>
      <c r="D112" s="134">
        <f t="shared" si="6"/>
        <v>0.96037713916813805</v>
      </c>
      <c r="E112" s="134">
        <f t="shared" si="8"/>
        <v>0.58009869326166719</v>
      </c>
      <c r="F112" s="134">
        <f t="shared" si="8"/>
        <v>0.57048723740298557</v>
      </c>
      <c r="G112" s="134">
        <f t="shared" si="8"/>
        <v>0.53410322164291901</v>
      </c>
      <c r="H112" s="134">
        <f t="shared" si="8"/>
        <v>0.6460248024606402</v>
      </c>
      <c r="I112" s="134">
        <f t="shared" si="8"/>
        <v>0.64985698569856987</v>
      </c>
      <c r="J112" s="134">
        <f t="shared" si="8"/>
        <v>0.6126212621262126</v>
      </c>
      <c r="K112" s="140">
        <f t="shared" si="8"/>
        <v>0.58940198019801959</v>
      </c>
    </row>
    <row r="113" spans="1:11" x14ac:dyDescent="0.25">
      <c r="A113" s="141" t="s">
        <v>192</v>
      </c>
      <c r="B113" s="135" t="s">
        <v>206</v>
      </c>
      <c r="C113" s="135">
        <v>1</v>
      </c>
      <c r="D113" s="135">
        <f t="shared" si="6"/>
        <v>0.96037713916813805</v>
      </c>
      <c r="E113" s="135">
        <f t="shared" si="8"/>
        <v>0.58009869326166719</v>
      </c>
      <c r="F113" s="135">
        <f t="shared" si="8"/>
        <v>0.57048723740298557</v>
      </c>
      <c r="G113" s="135">
        <f t="shared" si="8"/>
        <v>0.54681996501536945</v>
      </c>
      <c r="H113" s="135">
        <f t="shared" si="8"/>
        <v>0.6460248024606402</v>
      </c>
      <c r="I113" s="135">
        <f t="shared" si="8"/>
        <v>0.64985698569856987</v>
      </c>
      <c r="J113" s="135">
        <f t="shared" si="8"/>
        <v>0.6126212621262126</v>
      </c>
      <c r="K113" s="142">
        <f t="shared" si="8"/>
        <v>0.58940198019801959</v>
      </c>
    </row>
    <row r="114" spans="1:11" x14ac:dyDescent="0.25">
      <c r="A114" s="139" t="s">
        <v>192</v>
      </c>
      <c r="B114" s="134" t="s">
        <v>201</v>
      </c>
      <c r="C114" s="134">
        <v>1</v>
      </c>
      <c r="D114" s="134">
        <f t="shared" si="6"/>
        <v>0.96037713916813805</v>
      </c>
      <c r="E114" s="134">
        <f t="shared" si="8"/>
        <v>0.58009869326166719</v>
      </c>
      <c r="F114" s="134">
        <f t="shared" si="8"/>
        <v>0.56377562284530336</v>
      </c>
      <c r="G114" s="134">
        <f t="shared" si="8"/>
        <v>0.52138647827046858</v>
      </c>
      <c r="H114" s="134">
        <f t="shared" si="8"/>
        <v>0.61372356233760805</v>
      </c>
      <c r="I114" s="134">
        <f t="shared" si="8"/>
        <v>0.65900990099009893</v>
      </c>
      <c r="J114" s="134">
        <f t="shared" si="8"/>
        <v>0.64226422642264225</v>
      </c>
      <c r="K114" s="140">
        <f t="shared" si="8"/>
        <v>0.7072823762376238</v>
      </c>
    </row>
    <row r="115" spans="1:11" x14ac:dyDescent="0.25">
      <c r="A115" s="141" t="s">
        <v>192</v>
      </c>
      <c r="B115" s="135" t="s">
        <v>215</v>
      </c>
      <c r="C115" s="135">
        <v>1</v>
      </c>
      <c r="D115" s="135">
        <f t="shared" si="6"/>
        <v>0.96037713916813805</v>
      </c>
      <c r="E115" s="135">
        <f t="shared" ref="E115:K130" si="9">E258*E$140</f>
        <v>0.58009869326166719</v>
      </c>
      <c r="F115" s="135">
        <f t="shared" si="9"/>
        <v>0.60404531019139651</v>
      </c>
      <c r="G115" s="135">
        <f t="shared" si="9"/>
        <v>0.5658950800740451</v>
      </c>
      <c r="H115" s="135">
        <f t="shared" si="9"/>
        <v>0.70255197267594605</v>
      </c>
      <c r="I115" s="135">
        <f t="shared" si="9"/>
        <v>0.77799779977997796</v>
      </c>
      <c r="J115" s="135">
        <f t="shared" si="9"/>
        <v>0.7904790479047904</v>
      </c>
      <c r="K115" s="142">
        <f t="shared" si="9"/>
        <v>0.93125512871287153</v>
      </c>
    </row>
    <row r="116" spans="1:11" x14ac:dyDescent="0.25">
      <c r="A116" s="139" t="s">
        <v>192</v>
      </c>
      <c r="B116" s="134" t="s">
        <v>202</v>
      </c>
      <c r="C116" s="134">
        <v>1</v>
      </c>
      <c r="D116" s="134">
        <f t="shared" si="6"/>
        <v>0.96037713916813805</v>
      </c>
      <c r="E116" s="134">
        <f t="shared" si="9"/>
        <v>0.58009869326166719</v>
      </c>
      <c r="F116" s="134">
        <f t="shared" si="9"/>
        <v>0.60404531019139651</v>
      </c>
      <c r="G116" s="134">
        <f t="shared" si="9"/>
        <v>0.5658950800740451</v>
      </c>
      <c r="H116" s="134">
        <f t="shared" si="9"/>
        <v>0.70255197267594605</v>
      </c>
      <c r="I116" s="134">
        <f t="shared" si="9"/>
        <v>0.77799779977997796</v>
      </c>
      <c r="J116" s="134">
        <f t="shared" si="9"/>
        <v>0.7904790479047904</v>
      </c>
      <c r="K116" s="140">
        <f t="shared" si="9"/>
        <v>0.93125512871287153</v>
      </c>
    </row>
    <row r="117" spans="1:11" x14ac:dyDescent="0.25">
      <c r="A117" s="141" t="s">
        <v>192</v>
      </c>
      <c r="B117" s="135" t="s">
        <v>200</v>
      </c>
      <c r="C117" s="135">
        <v>1</v>
      </c>
      <c r="D117" s="135">
        <f t="shared" si="6"/>
        <v>0.96037713916813805</v>
      </c>
      <c r="E117" s="135">
        <f t="shared" si="9"/>
        <v>0.58009869326166719</v>
      </c>
      <c r="F117" s="135">
        <f t="shared" si="9"/>
        <v>0.55650746692902886</v>
      </c>
      <c r="G117" s="135">
        <f t="shared" si="9"/>
        <v>0.47974278737874371</v>
      </c>
      <c r="H117" s="135">
        <f t="shared" si="9"/>
        <v>0.5470255404046378</v>
      </c>
      <c r="I117" s="135">
        <f t="shared" si="9"/>
        <v>0.54915756830464124</v>
      </c>
      <c r="J117" s="135">
        <f t="shared" si="9"/>
        <v>0.51777455392174176</v>
      </c>
      <c r="K117" s="142">
        <f t="shared" si="9"/>
        <v>0.57761394059405957</v>
      </c>
    </row>
    <row r="118" spans="1:11" x14ac:dyDescent="0.25">
      <c r="A118" s="139" t="s">
        <v>192</v>
      </c>
      <c r="B118" s="134" t="s">
        <v>211</v>
      </c>
      <c r="C118" s="134">
        <v>1</v>
      </c>
      <c r="D118" s="134">
        <f t="shared" si="6"/>
        <v>0.97979457699710004</v>
      </c>
      <c r="E118" s="134">
        <f t="shared" si="9"/>
        <v>0.61308017594212239</v>
      </c>
      <c r="F118" s="134">
        <f t="shared" si="9"/>
        <v>0.61065255491808224</v>
      </c>
      <c r="G118" s="134">
        <f t="shared" si="9"/>
        <v>0.54987686704327998</v>
      </c>
      <c r="H118" s="134">
        <f t="shared" si="9"/>
        <v>0.6580252192399163</v>
      </c>
      <c r="I118" s="134">
        <f t="shared" si="9"/>
        <v>0.69673670357764117</v>
      </c>
      <c r="J118" s="134">
        <f t="shared" si="9"/>
        <v>0.69666351834405627</v>
      </c>
      <c r="K118" s="140">
        <f t="shared" si="9"/>
        <v>0.76322325928184021</v>
      </c>
    </row>
    <row r="119" spans="1:11" x14ac:dyDescent="0.25">
      <c r="A119" s="141" t="s">
        <v>192</v>
      </c>
      <c r="B119" s="135" t="s">
        <v>199</v>
      </c>
      <c r="C119" s="135">
        <v>1</v>
      </c>
      <c r="D119" s="135">
        <f t="shared" si="6"/>
        <v>0.96037713916813805</v>
      </c>
      <c r="E119" s="135">
        <f t="shared" si="9"/>
        <v>0.58009869326166719</v>
      </c>
      <c r="F119" s="135">
        <f t="shared" si="9"/>
        <v>0.57048723740298557</v>
      </c>
      <c r="G119" s="135">
        <f t="shared" si="9"/>
        <v>0.53410322164291901</v>
      </c>
      <c r="H119" s="135">
        <f t="shared" si="9"/>
        <v>0.6460248024606402</v>
      </c>
      <c r="I119" s="135">
        <f t="shared" si="9"/>
        <v>0.64985698569856987</v>
      </c>
      <c r="J119" s="135">
        <f t="shared" si="9"/>
        <v>0.6126212621262126</v>
      </c>
      <c r="K119" s="142">
        <f t="shared" si="9"/>
        <v>0.64834217821782192</v>
      </c>
    </row>
    <row r="120" spans="1:11" x14ac:dyDescent="0.25">
      <c r="A120" s="139" t="s">
        <v>192</v>
      </c>
      <c r="B120" s="134" t="s">
        <v>207</v>
      </c>
      <c r="C120" s="134">
        <v>1</v>
      </c>
      <c r="D120" s="134">
        <f t="shared" si="6"/>
        <v>0.96037713916813805</v>
      </c>
      <c r="E120" s="134">
        <f t="shared" si="9"/>
        <v>0.58009869326166719</v>
      </c>
      <c r="F120" s="134">
        <f t="shared" si="9"/>
        <v>0.57048723740298557</v>
      </c>
      <c r="G120" s="134">
        <f t="shared" si="9"/>
        <v>0.53410322164291901</v>
      </c>
      <c r="H120" s="134">
        <f t="shared" si="9"/>
        <v>0.6460248024606402</v>
      </c>
      <c r="I120" s="134">
        <f t="shared" si="9"/>
        <v>0.64985698569856987</v>
      </c>
      <c r="J120" s="134">
        <f t="shared" si="9"/>
        <v>0.6126212621262126</v>
      </c>
      <c r="K120" s="140">
        <f t="shared" si="9"/>
        <v>0.64834217821782192</v>
      </c>
    </row>
    <row r="121" spans="1:11" x14ac:dyDescent="0.25">
      <c r="A121" s="141" t="s">
        <v>192</v>
      </c>
      <c r="B121" s="135" t="s">
        <v>208</v>
      </c>
      <c r="C121" s="135">
        <v>1</v>
      </c>
      <c r="D121" s="135">
        <f t="shared" si="6"/>
        <v>0.96037713916813805</v>
      </c>
      <c r="E121" s="135">
        <f t="shared" si="9"/>
        <v>0.58009869326166719</v>
      </c>
      <c r="F121" s="135">
        <f t="shared" si="9"/>
        <v>0.57048723740298557</v>
      </c>
      <c r="G121" s="135">
        <f t="shared" si="9"/>
        <v>0.53410322164291901</v>
      </c>
      <c r="H121" s="135">
        <f t="shared" si="9"/>
        <v>0.6460248024606402</v>
      </c>
      <c r="I121" s="135">
        <f t="shared" si="9"/>
        <v>0.64985698569856987</v>
      </c>
      <c r="J121" s="135">
        <f t="shared" si="9"/>
        <v>0.6126212621262126</v>
      </c>
      <c r="K121" s="142">
        <f t="shared" si="9"/>
        <v>0.64834217821782192</v>
      </c>
    </row>
    <row r="122" spans="1:11" ht="15.75" thickBot="1" x14ac:dyDescent="0.3">
      <c r="A122" s="146" t="s">
        <v>192</v>
      </c>
      <c r="B122" s="147" t="s">
        <v>209</v>
      </c>
      <c r="C122" s="147">
        <v>1</v>
      </c>
      <c r="D122" s="147">
        <f t="shared" si="6"/>
        <v>0.96037713916813805</v>
      </c>
      <c r="E122" s="147">
        <f t="shared" si="9"/>
        <v>0.58009869326166719</v>
      </c>
      <c r="F122" s="147">
        <f t="shared" si="9"/>
        <v>0.57048723740298557</v>
      </c>
      <c r="G122" s="147">
        <f t="shared" si="9"/>
        <v>0.53410322164291901</v>
      </c>
      <c r="H122" s="147">
        <f t="shared" si="9"/>
        <v>0.6460248024606402</v>
      </c>
      <c r="I122" s="147">
        <f t="shared" si="9"/>
        <v>0.64985698569856987</v>
      </c>
      <c r="J122" s="147">
        <f t="shared" si="9"/>
        <v>0.6126212621262126</v>
      </c>
      <c r="K122" s="161">
        <f t="shared" si="9"/>
        <v>0.64834217821782192</v>
      </c>
    </row>
    <row r="123" spans="1:11" x14ac:dyDescent="0.25">
      <c r="A123" s="136" t="s">
        <v>193</v>
      </c>
      <c r="B123" s="137" t="s">
        <v>210</v>
      </c>
      <c r="C123" s="137">
        <v>1</v>
      </c>
      <c r="D123" s="137">
        <f t="shared" si="6"/>
        <v>0.97979457699710004</v>
      </c>
      <c r="E123" s="137">
        <f t="shared" si="9"/>
        <v>0.61953365147835526</v>
      </c>
      <c r="F123" s="137">
        <f t="shared" si="9"/>
        <v>0.60404531019139651</v>
      </c>
      <c r="G123" s="137">
        <f t="shared" si="9"/>
        <v>0.50866973489801814</v>
      </c>
      <c r="H123" s="137">
        <f t="shared" si="9"/>
        <v>0.56527170215306011</v>
      </c>
      <c r="I123" s="137">
        <f t="shared" si="9"/>
        <v>0.54917491749174918</v>
      </c>
      <c r="J123" s="137">
        <f t="shared" si="9"/>
        <v>0.54345434543454341</v>
      </c>
      <c r="K123" s="138">
        <f t="shared" si="9"/>
        <v>0.47152158415841594</v>
      </c>
    </row>
    <row r="124" spans="1:11" x14ac:dyDescent="0.25">
      <c r="A124" s="139" t="s">
        <v>193</v>
      </c>
      <c r="B124" s="134" t="s">
        <v>204</v>
      </c>
      <c r="C124" s="134">
        <v>1</v>
      </c>
      <c r="D124" s="134">
        <f t="shared" si="6"/>
        <v>0.97979457699710004</v>
      </c>
      <c r="E124" s="134">
        <f t="shared" si="9"/>
        <v>0.59371974933342386</v>
      </c>
      <c r="F124" s="134">
        <f t="shared" si="9"/>
        <v>0.5100827063838459</v>
      </c>
      <c r="G124" s="134">
        <f t="shared" si="9"/>
        <v>0.48323624815311722</v>
      </c>
      <c r="H124" s="134">
        <f t="shared" si="9"/>
        <v>0.56527170215306011</v>
      </c>
      <c r="I124" s="134">
        <f t="shared" si="9"/>
        <v>0.54917491749174918</v>
      </c>
      <c r="J124" s="134">
        <f t="shared" si="9"/>
        <v>0.54345434543454341</v>
      </c>
      <c r="K124" s="140">
        <f t="shared" si="9"/>
        <v>0.47152158415841594</v>
      </c>
    </row>
    <row r="125" spans="1:11" x14ac:dyDescent="0.25">
      <c r="A125" s="141" t="s">
        <v>193</v>
      </c>
      <c r="B125" s="135" t="s">
        <v>205</v>
      </c>
      <c r="C125" s="135">
        <v>1</v>
      </c>
      <c r="D125" s="135">
        <f t="shared" si="6"/>
        <v>0.97979457699710004</v>
      </c>
      <c r="E125" s="135">
        <f t="shared" si="9"/>
        <v>0.61953365147835526</v>
      </c>
      <c r="F125" s="135">
        <f t="shared" si="9"/>
        <v>0.60404531019139651</v>
      </c>
      <c r="G125" s="135">
        <f t="shared" si="9"/>
        <v>0.38150230117351352</v>
      </c>
      <c r="H125" s="135">
        <f t="shared" si="9"/>
        <v>0.4683679817839641</v>
      </c>
      <c r="I125" s="135">
        <f t="shared" si="9"/>
        <v>0.45764576457645756</v>
      </c>
      <c r="J125" s="135">
        <f t="shared" si="9"/>
        <v>0.44464446444644462</v>
      </c>
      <c r="K125" s="142">
        <f t="shared" si="9"/>
        <v>0.58940198019801959</v>
      </c>
    </row>
    <row r="126" spans="1:11" x14ac:dyDescent="0.25">
      <c r="A126" s="139" t="s">
        <v>193</v>
      </c>
      <c r="B126" s="134" t="s">
        <v>198</v>
      </c>
      <c r="C126" s="134">
        <v>1</v>
      </c>
      <c r="D126" s="134">
        <f t="shared" si="6"/>
        <v>0.97979457699710004</v>
      </c>
      <c r="E126" s="134">
        <f t="shared" si="9"/>
        <v>0.61953365147835526</v>
      </c>
      <c r="F126" s="134">
        <f t="shared" si="9"/>
        <v>0.60404531019139651</v>
      </c>
      <c r="G126" s="134">
        <f t="shared" si="9"/>
        <v>0.48323624815311722</v>
      </c>
      <c r="H126" s="134">
        <f t="shared" si="9"/>
        <v>0.56527170215306011</v>
      </c>
      <c r="I126" s="134">
        <f t="shared" si="9"/>
        <v>0.54917491749174918</v>
      </c>
      <c r="J126" s="134">
        <f t="shared" si="9"/>
        <v>0.54345434543454341</v>
      </c>
      <c r="K126" s="140">
        <f t="shared" si="9"/>
        <v>0.47152158415841594</v>
      </c>
    </row>
    <row r="127" spans="1:11" x14ac:dyDescent="0.25">
      <c r="A127" s="141" t="s">
        <v>193</v>
      </c>
      <c r="B127" s="135" t="s">
        <v>203</v>
      </c>
      <c r="C127" s="135">
        <v>1</v>
      </c>
      <c r="D127" s="135">
        <f t="shared" si="6"/>
        <v>0.97979457699710004</v>
      </c>
      <c r="E127" s="135">
        <f t="shared" si="9"/>
        <v>0.61953365147835526</v>
      </c>
      <c r="F127" s="135">
        <f t="shared" si="9"/>
        <v>0.64431499753748955</v>
      </c>
      <c r="G127" s="135">
        <f t="shared" si="9"/>
        <v>0.38150230117351352</v>
      </c>
      <c r="H127" s="135">
        <f t="shared" si="9"/>
        <v>0.41991612159941605</v>
      </c>
      <c r="I127" s="135">
        <f t="shared" si="9"/>
        <v>0.38442244224422439</v>
      </c>
      <c r="J127" s="135">
        <f t="shared" si="9"/>
        <v>0.44464446444644462</v>
      </c>
      <c r="K127" s="142">
        <f t="shared" si="9"/>
        <v>0.41258138613861389</v>
      </c>
    </row>
    <row r="128" spans="1:11" x14ac:dyDescent="0.25">
      <c r="A128" s="139" t="s">
        <v>193</v>
      </c>
      <c r="B128" s="134" t="s">
        <v>206</v>
      </c>
      <c r="C128" s="134">
        <v>1</v>
      </c>
      <c r="D128" s="134">
        <f t="shared" si="6"/>
        <v>0.97979457699710004</v>
      </c>
      <c r="E128" s="134">
        <f t="shared" si="9"/>
        <v>0.61953365147835526</v>
      </c>
      <c r="F128" s="134">
        <f t="shared" si="9"/>
        <v>0.64431499753748955</v>
      </c>
      <c r="G128" s="134">
        <f t="shared" si="9"/>
        <v>0.59132856681894608</v>
      </c>
      <c r="H128" s="134">
        <f t="shared" si="9"/>
        <v>0.72677790276822007</v>
      </c>
      <c r="I128" s="134">
        <f t="shared" si="9"/>
        <v>0.77799779977997796</v>
      </c>
      <c r="J128" s="134">
        <f t="shared" si="9"/>
        <v>0.7904790479047904</v>
      </c>
      <c r="K128" s="140">
        <f t="shared" si="9"/>
        <v>0.89589100990099035</v>
      </c>
    </row>
    <row r="129" spans="1:11" x14ac:dyDescent="0.25">
      <c r="A129" s="141" t="s">
        <v>193</v>
      </c>
      <c r="B129" s="135" t="s">
        <v>201</v>
      </c>
      <c r="C129" s="135">
        <v>1</v>
      </c>
      <c r="D129" s="135">
        <f t="shared" si="6"/>
        <v>0.97979457699710004</v>
      </c>
      <c r="E129" s="135">
        <f t="shared" si="9"/>
        <v>0.61953365147835526</v>
      </c>
      <c r="F129" s="135">
        <f t="shared" si="9"/>
        <v>0.64431499753748955</v>
      </c>
      <c r="G129" s="135">
        <f t="shared" si="9"/>
        <v>0.59132856681894608</v>
      </c>
      <c r="H129" s="135">
        <f t="shared" si="9"/>
        <v>0.72677790276822007</v>
      </c>
      <c r="I129" s="135">
        <f t="shared" si="9"/>
        <v>0.77799779977997796</v>
      </c>
      <c r="J129" s="135">
        <f t="shared" si="9"/>
        <v>0.7904790479047904</v>
      </c>
      <c r="K129" s="142">
        <f t="shared" si="9"/>
        <v>0.89589100990099035</v>
      </c>
    </row>
    <row r="130" spans="1:11" x14ac:dyDescent="0.25">
      <c r="A130" s="139" t="s">
        <v>193</v>
      </c>
      <c r="B130" s="134" t="s">
        <v>215</v>
      </c>
      <c r="C130" s="134">
        <v>1</v>
      </c>
      <c r="D130" s="134">
        <f t="shared" si="6"/>
        <v>0.97979457699710004</v>
      </c>
      <c r="E130" s="134">
        <f t="shared" si="9"/>
        <v>0.61953365147835526</v>
      </c>
      <c r="F130" s="134">
        <f t="shared" si="9"/>
        <v>0.63760338297980734</v>
      </c>
      <c r="G130" s="134">
        <f t="shared" si="9"/>
        <v>0.57861182344649564</v>
      </c>
      <c r="H130" s="134">
        <f t="shared" si="9"/>
        <v>0.70255197267594605</v>
      </c>
      <c r="I130" s="134">
        <f t="shared" si="9"/>
        <v>0.73223322332233221</v>
      </c>
      <c r="J130" s="134">
        <f t="shared" si="9"/>
        <v>0.74107410741074098</v>
      </c>
      <c r="K130" s="140">
        <f t="shared" si="9"/>
        <v>0.82516277227722779</v>
      </c>
    </row>
    <row r="131" spans="1:11" x14ac:dyDescent="0.25">
      <c r="A131" s="141" t="s">
        <v>193</v>
      </c>
      <c r="B131" s="135" t="s">
        <v>202</v>
      </c>
      <c r="C131" s="135">
        <v>1</v>
      </c>
      <c r="D131" s="135">
        <f t="shared" si="6"/>
        <v>0.97979457699710004</v>
      </c>
      <c r="E131" s="135">
        <f t="shared" ref="E131:K131" si="10">E274*E$140</f>
        <v>0.61953365147835526</v>
      </c>
      <c r="F131" s="135">
        <f t="shared" si="10"/>
        <v>0.63760338297980734</v>
      </c>
      <c r="G131" s="135">
        <f t="shared" si="10"/>
        <v>0.57861182344649564</v>
      </c>
      <c r="H131" s="135">
        <f t="shared" si="10"/>
        <v>0.70255197267594605</v>
      </c>
      <c r="I131" s="135">
        <f t="shared" si="10"/>
        <v>0.73223322332233221</v>
      </c>
      <c r="J131" s="135">
        <f t="shared" si="10"/>
        <v>0.74107410741074098</v>
      </c>
      <c r="K131" s="142">
        <f t="shared" si="10"/>
        <v>0.82516277227722779</v>
      </c>
    </row>
    <row r="132" spans="1:11" x14ac:dyDescent="0.25">
      <c r="A132" s="139" t="s">
        <v>193</v>
      </c>
      <c r="B132" s="134" t="s">
        <v>200</v>
      </c>
      <c r="C132" s="134">
        <v>1</v>
      </c>
      <c r="D132" s="134">
        <f t="shared" ref="D132:D137" si="11">D275*D$140</f>
        <v>0.97979457699710004</v>
      </c>
      <c r="E132" s="134">
        <f t="shared" ref="E132:K132" si="12">E275*E$140</f>
        <v>0.61308017594212239</v>
      </c>
      <c r="F132" s="134">
        <f t="shared" si="12"/>
        <v>0.61065255491808224</v>
      </c>
      <c r="G132" s="134">
        <f t="shared" si="12"/>
        <v>0.54987686704327998</v>
      </c>
      <c r="H132" s="134">
        <f t="shared" si="12"/>
        <v>0.6580252192399163</v>
      </c>
      <c r="I132" s="134">
        <f t="shared" si="12"/>
        <v>0.69673670357764117</v>
      </c>
      <c r="J132" s="134">
        <f t="shared" si="12"/>
        <v>0.69666351834405627</v>
      </c>
      <c r="K132" s="140">
        <f t="shared" si="12"/>
        <v>0.76322325928184021</v>
      </c>
    </row>
    <row r="133" spans="1:11" x14ac:dyDescent="0.25">
      <c r="A133" s="141" t="s">
        <v>193</v>
      </c>
      <c r="B133" s="135" t="s">
        <v>211</v>
      </c>
      <c r="C133" s="135">
        <v>1</v>
      </c>
      <c r="D133" s="135">
        <f t="shared" si="11"/>
        <v>0.97979457699710004</v>
      </c>
      <c r="E133" s="135">
        <f t="shared" ref="E133:K133" si="13">E276*E$140</f>
        <v>0.61308017594212239</v>
      </c>
      <c r="F133" s="135">
        <f t="shared" si="13"/>
        <v>0.61065255491808224</v>
      </c>
      <c r="G133" s="135">
        <f t="shared" si="13"/>
        <v>0.54987686704327998</v>
      </c>
      <c r="H133" s="135">
        <f t="shared" si="13"/>
        <v>0.6580252192399163</v>
      </c>
      <c r="I133" s="135">
        <f t="shared" si="13"/>
        <v>0.69673670357764117</v>
      </c>
      <c r="J133" s="135">
        <f t="shared" si="13"/>
        <v>0.69666351834405627</v>
      </c>
      <c r="K133" s="142">
        <f t="shared" si="13"/>
        <v>0.76322325928184021</v>
      </c>
    </row>
    <row r="134" spans="1:11" x14ac:dyDescent="0.25">
      <c r="A134" s="139" t="s">
        <v>193</v>
      </c>
      <c r="B134" s="134" t="s">
        <v>199</v>
      </c>
      <c r="C134" s="134">
        <v>1</v>
      </c>
      <c r="D134" s="134">
        <f t="shared" si="11"/>
        <v>0.97979457699710004</v>
      </c>
      <c r="E134" s="134">
        <f t="shared" ref="E134:K134" si="14">E277*E$140</f>
        <v>0.61953365147835526</v>
      </c>
      <c r="F134" s="134">
        <f t="shared" si="14"/>
        <v>0.64431499753748955</v>
      </c>
      <c r="G134" s="134">
        <f t="shared" si="14"/>
        <v>0.59132856681894608</v>
      </c>
      <c r="H134" s="134">
        <f t="shared" si="14"/>
        <v>0.72677790276822007</v>
      </c>
      <c r="I134" s="134">
        <f t="shared" si="14"/>
        <v>0.77799779977997796</v>
      </c>
      <c r="J134" s="134">
        <f t="shared" si="14"/>
        <v>0.7904790479047904</v>
      </c>
      <c r="K134" s="140">
        <f t="shared" si="14"/>
        <v>0.89589100990099035</v>
      </c>
    </row>
    <row r="135" spans="1:11" x14ac:dyDescent="0.25">
      <c r="A135" s="141" t="s">
        <v>193</v>
      </c>
      <c r="B135" s="135" t="s">
        <v>207</v>
      </c>
      <c r="C135" s="135">
        <v>1</v>
      </c>
      <c r="D135" s="135">
        <f t="shared" si="11"/>
        <v>0.97979457699710004</v>
      </c>
      <c r="E135" s="135">
        <f t="shared" ref="E135:K135" si="15">E278*E$140</f>
        <v>0.61953365147835526</v>
      </c>
      <c r="F135" s="135">
        <f t="shared" si="15"/>
        <v>0.64431499753748955</v>
      </c>
      <c r="G135" s="135">
        <f t="shared" si="15"/>
        <v>0.59132856681894608</v>
      </c>
      <c r="H135" s="135">
        <f t="shared" si="15"/>
        <v>0.72677790276822007</v>
      </c>
      <c r="I135" s="135">
        <f t="shared" si="15"/>
        <v>0.77799779977997796</v>
      </c>
      <c r="J135" s="135">
        <f t="shared" si="15"/>
        <v>0.7904790479047904</v>
      </c>
      <c r="K135" s="142">
        <f t="shared" si="15"/>
        <v>0.89589100990099035</v>
      </c>
    </row>
    <row r="136" spans="1:11" x14ac:dyDescent="0.25">
      <c r="A136" s="139" t="s">
        <v>193</v>
      </c>
      <c r="B136" s="134" t="s">
        <v>208</v>
      </c>
      <c r="C136" s="134">
        <v>1</v>
      </c>
      <c r="D136" s="134">
        <f t="shared" si="11"/>
        <v>0.97979457699710004</v>
      </c>
      <c r="E136" s="134">
        <f t="shared" ref="E136:K136" si="16">E279*E$140</f>
        <v>0.61953365147835526</v>
      </c>
      <c r="F136" s="134">
        <f t="shared" si="16"/>
        <v>0.64431499753748955</v>
      </c>
      <c r="G136" s="134">
        <f t="shared" si="16"/>
        <v>0.59132856681894608</v>
      </c>
      <c r="H136" s="134">
        <f t="shared" si="16"/>
        <v>0.72677790276822007</v>
      </c>
      <c r="I136" s="134">
        <f t="shared" si="16"/>
        <v>0.77799779977997796</v>
      </c>
      <c r="J136" s="134">
        <f t="shared" si="16"/>
        <v>0.7904790479047904</v>
      </c>
      <c r="K136" s="140">
        <f t="shared" si="16"/>
        <v>0.89589100990099035</v>
      </c>
    </row>
    <row r="137" spans="1:11" ht="15.75" thickBot="1" x14ac:dyDescent="0.3">
      <c r="A137" s="143" t="s">
        <v>193</v>
      </c>
      <c r="B137" s="144" t="s">
        <v>209</v>
      </c>
      <c r="C137" s="144">
        <v>1</v>
      </c>
      <c r="D137" s="144">
        <f t="shared" si="11"/>
        <v>0.97979457699710004</v>
      </c>
      <c r="E137" s="144">
        <f t="shared" ref="E137:K137" si="17">E280*E$140</f>
        <v>0.61953365147835526</v>
      </c>
      <c r="F137" s="144">
        <f t="shared" si="17"/>
        <v>0.64431499753748955</v>
      </c>
      <c r="G137" s="144">
        <f t="shared" si="17"/>
        <v>0.59132856681894608</v>
      </c>
      <c r="H137" s="144">
        <f t="shared" si="17"/>
        <v>0.72677790276822007</v>
      </c>
      <c r="I137" s="144">
        <f t="shared" si="17"/>
        <v>0.77799779977997796</v>
      </c>
      <c r="J137" s="144">
        <f t="shared" si="17"/>
        <v>0.7904790479047904</v>
      </c>
      <c r="K137" s="145">
        <f t="shared" si="17"/>
        <v>0.89589100990099035</v>
      </c>
    </row>
    <row r="139" spans="1:11" x14ac:dyDescent="0.25">
      <c r="D139" s="134">
        <f>AVERAGE(D3:D137)</f>
        <v>0.94721430903365711</v>
      </c>
      <c r="E139" s="134">
        <f>AVERAGE(E3:E137)</f>
        <v>0.57289954163929402</v>
      </c>
      <c r="F139" s="134">
        <f t="shared" ref="F139:K139" si="18">AVERAGE(F3:F137)</f>
        <v>0.560121089265744</v>
      </c>
      <c r="G139" s="134">
        <f t="shared" si="18"/>
        <v>0.5027626689507122</v>
      </c>
      <c r="H139" s="134">
        <f t="shared" si="18"/>
        <v>0.61101012892534767</v>
      </c>
      <c r="I139" s="134">
        <f t="shared" si="18"/>
        <v>0.65957732702665739</v>
      </c>
      <c r="J139" s="134">
        <f t="shared" si="18"/>
        <v>0.65983060261098014</v>
      </c>
      <c r="K139" s="134">
        <f t="shared" si="18"/>
        <v>0.72948763540162453</v>
      </c>
    </row>
    <row r="140" spans="1:11" x14ac:dyDescent="0.25">
      <c r="D140">
        <v>1</v>
      </c>
      <c r="E140">
        <v>0.76</v>
      </c>
      <c r="F140">
        <v>0.76</v>
      </c>
      <c r="G140">
        <v>0.8</v>
      </c>
      <c r="H140">
        <v>0.88</v>
      </c>
      <c r="I140">
        <v>0.88</v>
      </c>
      <c r="J140">
        <v>0.95</v>
      </c>
      <c r="K140">
        <v>1.08</v>
      </c>
    </row>
    <row r="142" spans="1:11" x14ac:dyDescent="0.25">
      <c r="K142">
        <v>0.9</v>
      </c>
    </row>
    <row r="146" spans="3:11" x14ac:dyDescent="0.25">
      <c r="C146">
        <v>1</v>
      </c>
      <c r="D146">
        <v>0.9</v>
      </c>
      <c r="E146">
        <v>0.80357783732201382</v>
      </c>
      <c r="F146">
        <v>0.79479646077815325</v>
      </c>
      <c r="G146">
        <v>0.74710867313146401</v>
      </c>
      <c r="H146">
        <v>0.85341344643237982</v>
      </c>
      <c r="I146">
        <v>0.95689568956895676</v>
      </c>
      <c r="J146">
        <v>0.88408840884088402</v>
      </c>
      <c r="K146">
        <v>0.81861386138613867</v>
      </c>
    </row>
    <row r="147" spans="3:11" x14ac:dyDescent="0.25">
      <c r="C147">
        <v>1</v>
      </c>
      <c r="D147">
        <v>0.9</v>
      </c>
      <c r="E147">
        <v>0.80357783732201382</v>
      </c>
      <c r="F147">
        <v>0.8036275325645772</v>
      </c>
      <c r="G147">
        <v>0.74710867313146401</v>
      </c>
      <c r="H147">
        <v>0.85341344643237982</v>
      </c>
      <c r="I147">
        <v>0.95689568956895676</v>
      </c>
      <c r="J147">
        <v>0.91529152915291523</v>
      </c>
      <c r="K147">
        <v>0.89501782178217826</v>
      </c>
    </row>
    <row r="148" spans="3:11" x14ac:dyDescent="0.25">
      <c r="C148">
        <v>1</v>
      </c>
      <c r="D148">
        <v>0.9</v>
      </c>
      <c r="E148">
        <v>0.80357783732201382</v>
      </c>
      <c r="F148">
        <v>0.77713431720530535</v>
      </c>
      <c r="G148">
        <v>0.74710867313146401</v>
      </c>
      <c r="H148">
        <v>0.85341344643237982</v>
      </c>
      <c r="I148">
        <v>0.95689568956895676</v>
      </c>
      <c r="J148">
        <v>0.91529152915291523</v>
      </c>
      <c r="K148">
        <v>0.88410297029702967</v>
      </c>
    </row>
    <row r="149" spans="3:11" x14ac:dyDescent="0.25">
      <c r="C149">
        <v>1</v>
      </c>
      <c r="D149">
        <v>0.9</v>
      </c>
      <c r="E149">
        <v>0.80357783732201382</v>
      </c>
      <c r="F149">
        <v>0.8345362838170608</v>
      </c>
      <c r="G149">
        <v>0.74710867313146401</v>
      </c>
      <c r="H149">
        <v>0.85341344643237982</v>
      </c>
      <c r="I149">
        <v>0.95689568956895676</v>
      </c>
      <c r="J149">
        <v>0.91529152915291523</v>
      </c>
      <c r="K149">
        <v>0.93867722772277229</v>
      </c>
    </row>
    <row r="150" spans="3:11" x14ac:dyDescent="0.25">
      <c r="C150">
        <v>1</v>
      </c>
      <c r="D150">
        <v>1.2</v>
      </c>
      <c r="E150">
        <v>0.80357783732201382</v>
      </c>
      <c r="F150">
        <v>0.81245860435100103</v>
      </c>
      <c r="G150">
        <v>0.74710867313146401</v>
      </c>
      <c r="H150">
        <v>0.81670749174711599</v>
      </c>
      <c r="I150">
        <v>0.95689568956895676</v>
      </c>
      <c r="J150">
        <v>0.91529152915291523</v>
      </c>
      <c r="K150">
        <v>0.8731881188118813</v>
      </c>
    </row>
    <row r="151" spans="3:11" x14ac:dyDescent="0.25">
      <c r="C151">
        <v>1</v>
      </c>
      <c r="D151">
        <v>0.9</v>
      </c>
      <c r="E151">
        <v>0.7642273661328397</v>
      </c>
      <c r="F151">
        <v>0.79479646077815325</v>
      </c>
      <c r="G151">
        <v>0.71531681470033792</v>
      </c>
      <c r="H151">
        <v>0.85341344643237982</v>
      </c>
      <c r="I151">
        <v>0.95689568956895676</v>
      </c>
      <c r="J151">
        <v>0.91529152915291523</v>
      </c>
      <c r="K151">
        <v>0.9277623762376237</v>
      </c>
    </row>
    <row r="152" spans="3:11" x14ac:dyDescent="0.25">
      <c r="C152">
        <v>1</v>
      </c>
      <c r="D152">
        <v>1.0259497326632101</v>
      </c>
      <c r="E152">
        <v>0.80668444202910838</v>
      </c>
      <c r="F152">
        <v>0.79479646077815325</v>
      </c>
      <c r="G152">
        <v>0.71531681470033792</v>
      </c>
      <c r="H152">
        <v>0.81670749174711599</v>
      </c>
      <c r="I152">
        <v>0.89448944894489435</v>
      </c>
      <c r="J152">
        <v>0.83208320832083205</v>
      </c>
      <c r="K152">
        <v>0.82952871287128727</v>
      </c>
    </row>
    <row r="153" spans="3:11" x14ac:dyDescent="0.25">
      <c r="C153">
        <v>1</v>
      </c>
      <c r="D153">
        <v>0.978079488726743</v>
      </c>
      <c r="E153">
        <v>0.78121019649134715</v>
      </c>
      <c r="F153">
        <v>0.70648574291391397</v>
      </c>
      <c r="G153">
        <v>0.59609734558361493</v>
      </c>
      <c r="H153">
        <v>0.73411909370527295</v>
      </c>
      <c r="I153">
        <v>0.81128112811281117</v>
      </c>
      <c r="J153">
        <v>0.74887488748874875</v>
      </c>
      <c r="K153">
        <v>0.78041188118811899</v>
      </c>
    </row>
    <row r="154" spans="3:11" x14ac:dyDescent="0.25">
      <c r="C154">
        <v>1</v>
      </c>
      <c r="D154">
        <v>0.978079488726743</v>
      </c>
      <c r="E154">
        <v>0.78121019649134715</v>
      </c>
      <c r="F154">
        <v>0.70648574291391397</v>
      </c>
      <c r="G154">
        <v>0.59609734558361493</v>
      </c>
      <c r="H154">
        <v>0.73411909370527295</v>
      </c>
      <c r="I154">
        <v>0.81128112811281117</v>
      </c>
      <c r="J154">
        <v>0.74887488748874875</v>
      </c>
      <c r="K154">
        <v>0.78041188118811899</v>
      </c>
    </row>
    <row r="155" spans="3:11" x14ac:dyDescent="0.25">
      <c r="C155">
        <v>1</v>
      </c>
      <c r="D155">
        <v>1.01616266644373</v>
      </c>
      <c r="E155">
        <v>0.79683598591420601</v>
      </c>
      <c r="F155">
        <v>0.79479646077815325</v>
      </c>
      <c r="G155">
        <v>0.6358371686225226</v>
      </c>
      <c r="H155">
        <v>0.64235420699211376</v>
      </c>
      <c r="I155">
        <v>0.77021035436877061</v>
      </c>
      <c r="J155">
        <v>0.76258374799135653</v>
      </c>
      <c r="K155">
        <v>0.79078099009900993</v>
      </c>
    </row>
    <row r="156" spans="3:11" x14ac:dyDescent="0.25">
      <c r="C156">
        <v>1</v>
      </c>
      <c r="D156">
        <v>0.97979457699710004</v>
      </c>
      <c r="E156">
        <v>0.80668444202910838</v>
      </c>
      <c r="F156">
        <v>0.80349020383958181</v>
      </c>
      <c r="G156">
        <v>0.68734608380410001</v>
      </c>
      <c r="H156">
        <v>0.74775593095445037</v>
      </c>
      <c r="I156">
        <v>0.79174625406550136</v>
      </c>
      <c r="J156">
        <v>0.7333300193095329</v>
      </c>
      <c r="K156">
        <v>0.70668820303874091</v>
      </c>
    </row>
    <row r="157" spans="3:11" x14ac:dyDescent="0.25">
      <c r="C157">
        <v>1</v>
      </c>
      <c r="D157">
        <v>0.9</v>
      </c>
      <c r="E157">
        <v>0.80357783732201382</v>
      </c>
      <c r="F157">
        <v>0.8345362838170608</v>
      </c>
      <c r="G157">
        <v>0.74710867313146401</v>
      </c>
      <c r="H157">
        <v>0.85341344643237982</v>
      </c>
      <c r="I157">
        <v>0.95689568956895676</v>
      </c>
      <c r="J157">
        <v>0.91529152915291523</v>
      </c>
      <c r="K157">
        <v>0.93867722772277229</v>
      </c>
    </row>
    <row r="158" spans="3:11" x14ac:dyDescent="0.25">
      <c r="C158">
        <v>1</v>
      </c>
      <c r="D158">
        <v>0.9</v>
      </c>
      <c r="E158">
        <v>0.80357783732201382</v>
      </c>
      <c r="F158">
        <v>0.8345362838170608</v>
      </c>
      <c r="G158">
        <v>0.74710867313146401</v>
      </c>
      <c r="H158">
        <v>0.85341344643237982</v>
      </c>
      <c r="I158">
        <v>0.95689568956895676</v>
      </c>
      <c r="J158">
        <v>0.91529152915291523</v>
      </c>
      <c r="K158">
        <v>0.93867722772277229</v>
      </c>
    </row>
    <row r="159" spans="3:11" x14ac:dyDescent="0.25">
      <c r="C159">
        <v>1</v>
      </c>
      <c r="D159">
        <v>0.9</v>
      </c>
      <c r="E159">
        <v>0.80357783732201382</v>
      </c>
      <c r="F159">
        <v>0.8345362838170608</v>
      </c>
      <c r="G159">
        <v>0.74710867313146401</v>
      </c>
      <c r="H159">
        <v>0.85341344643237982</v>
      </c>
      <c r="I159">
        <v>0.95689568956895676</v>
      </c>
      <c r="J159">
        <v>0.91529152915291523</v>
      </c>
      <c r="K159">
        <v>0.93867722772277229</v>
      </c>
    </row>
    <row r="160" spans="3:11" x14ac:dyDescent="0.25">
      <c r="C160">
        <v>1</v>
      </c>
      <c r="D160">
        <v>0.9</v>
      </c>
      <c r="E160">
        <v>0.80357783732201382</v>
      </c>
      <c r="F160">
        <v>0.8345362838170608</v>
      </c>
      <c r="G160">
        <v>0.74710867313146401</v>
      </c>
      <c r="H160">
        <v>0.85341344643237982</v>
      </c>
      <c r="I160">
        <v>0.95689568956895676</v>
      </c>
      <c r="J160">
        <v>0.91529152915291523</v>
      </c>
      <c r="K160">
        <v>0.93867722772277229</v>
      </c>
    </row>
    <row r="161" spans="3:11" x14ac:dyDescent="0.25">
      <c r="C161">
        <v>1</v>
      </c>
      <c r="D161">
        <v>0.91</v>
      </c>
      <c r="E161">
        <v>0.72177029023657069</v>
      </c>
      <c r="F161">
        <v>0.70648574291391397</v>
      </c>
      <c r="G161">
        <v>0.55635752254470727</v>
      </c>
      <c r="H161">
        <v>0.58729527496421829</v>
      </c>
      <c r="I161">
        <v>0.65526552655265535</v>
      </c>
      <c r="J161">
        <v>0.64486448644864491</v>
      </c>
      <c r="K161">
        <v>0.65489108910891092</v>
      </c>
    </row>
    <row r="162" spans="3:11" x14ac:dyDescent="0.25">
      <c r="C162">
        <v>1</v>
      </c>
      <c r="D162">
        <v>0.91</v>
      </c>
      <c r="E162">
        <v>0.72177029023657069</v>
      </c>
      <c r="F162">
        <v>0.70648574291391397</v>
      </c>
      <c r="G162">
        <v>0.55635752254470727</v>
      </c>
      <c r="H162">
        <v>0.58729527496421829</v>
      </c>
      <c r="I162">
        <v>0.65526552655265535</v>
      </c>
      <c r="J162">
        <v>0.64486448644864491</v>
      </c>
      <c r="K162">
        <v>0.65489108910891092</v>
      </c>
    </row>
    <row r="163" spans="3:11" x14ac:dyDescent="0.25">
      <c r="C163">
        <v>1</v>
      </c>
      <c r="D163">
        <v>0.91</v>
      </c>
      <c r="E163">
        <v>0.72177029023657069</v>
      </c>
      <c r="F163">
        <v>0.70648574291391397</v>
      </c>
      <c r="G163">
        <v>0.59609734558361493</v>
      </c>
      <c r="H163">
        <v>0.62400122964948201</v>
      </c>
      <c r="I163">
        <v>0.69686968696869678</v>
      </c>
      <c r="J163">
        <v>0.60326032603260316</v>
      </c>
      <c r="K163">
        <v>0.56757227722772285</v>
      </c>
    </row>
    <row r="164" spans="3:11" x14ac:dyDescent="0.25">
      <c r="C164">
        <v>1</v>
      </c>
      <c r="D164">
        <v>0.91</v>
      </c>
      <c r="E164">
        <v>0.72177029023657069</v>
      </c>
      <c r="F164">
        <v>0.70648574291391397</v>
      </c>
      <c r="G164">
        <v>0.55635752254470727</v>
      </c>
      <c r="H164">
        <v>0.58729527496421829</v>
      </c>
      <c r="I164">
        <v>0.65526552655265535</v>
      </c>
      <c r="J164">
        <v>0.64486448644864491</v>
      </c>
      <c r="K164">
        <v>0.65489108910891092</v>
      </c>
    </row>
    <row r="165" spans="3:11" x14ac:dyDescent="0.25">
      <c r="C165">
        <v>1</v>
      </c>
      <c r="D165">
        <v>0.91</v>
      </c>
      <c r="E165">
        <v>0.72177029023657069</v>
      </c>
      <c r="F165">
        <v>0.70648574291391397</v>
      </c>
      <c r="G165">
        <v>0.55635752254470727</v>
      </c>
      <c r="H165">
        <v>0.58729527496421829</v>
      </c>
      <c r="I165">
        <v>0.65526552655265535</v>
      </c>
      <c r="J165">
        <v>0.60326032603260316</v>
      </c>
      <c r="K165">
        <v>0.61123168316831678</v>
      </c>
    </row>
    <row r="166" spans="3:11" x14ac:dyDescent="0.25">
      <c r="C166">
        <v>1</v>
      </c>
      <c r="D166">
        <v>0.91</v>
      </c>
      <c r="E166">
        <v>0.72177029023657069</v>
      </c>
      <c r="F166">
        <v>0.70648574291391397</v>
      </c>
      <c r="G166">
        <v>0.55635752254470727</v>
      </c>
      <c r="H166">
        <v>0.58729527496421829</v>
      </c>
      <c r="I166">
        <v>0.65526552655265535</v>
      </c>
      <c r="J166">
        <v>0.64486448644864491</v>
      </c>
      <c r="K166">
        <v>0.65489108910891092</v>
      </c>
    </row>
    <row r="167" spans="3:11" x14ac:dyDescent="0.25">
      <c r="C167">
        <v>1</v>
      </c>
      <c r="D167">
        <v>0.91</v>
      </c>
      <c r="E167">
        <v>0.72177029023657069</v>
      </c>
      <c r="F167">
        <v>0.70648574291391397</v>
      </c>
      <c r="G167">
        <v>0.55635752254470727</v>
      </c>
      <c r="H167">
        <v>0.58729527496421829</v>
      </c>
      <c r="I167">
        <v>0.65526552655265535</v>
      </c>
      <c r="J167">
        <v>0.64486448644864491</v>
      </c>
      <c r="K167">
        <v>0.65489108910891092</v>
      </c>
    </row>
    <row r="168" spans="3:11" x14ac:dyDescent="0.25">
      <c r="C168">
        <v>1</v>
      </c>
      <c r="D168">
        <v>0.94269827523702898</v>
      </c>
      <c r="E168">
        <v>0.73915283544822086</v>
      </c>
      <c r="F168">
        <v>0.70213911869571977</v>
      </c>
      <c r="G168">
        <v>0.57068519376340532</v>
      </c>
      <c r="H168">
        <v>0.58802036163763582</v>
      </c>
      <c r="I168">
        <v>0.65526552655265535</v>
      </c>
      <c r="J168">
        <v>0.6136613661366136</v>
      </c>
      <c r="K168">
        <v>0.65489108910891092</v>
      </c>
    </row>
    <row r="169" spans="3:11" x14ac:dyDescent="0.25">
      <c r="C169">
        <v>1</v>
      </c>
      <c r="D169">
        <v>0.94269827523702898</v>
      </c>
      <c r="E169">
        <v>0.73915283544822086</v>
      </c>
      <c r="F169">
        <v>0.70213911869571977</v>
      </c>
      <c r="G169">
        <v>0.57068519376340532</v>
      </c>
      <c r="H169">
        <v>0.58802036163763582</v>
      </c>
      <c r="I169">
        <v>0.65526552655265535</v>
      </c>
      <c r="J169">
        <v>0.6136613661366136</v>
      </c>
      <c r="K169">
        <v>0.65489108910891092</v>
      </c>
    </row>
    <row r="170" spans="3:11" x14ac:dyDescent="0.25">
      <c r="C170">
        <v>1</v>
      </c>
      <c r="D170">
        <v>1</v>
      </c>
      <c r="E170">
        <v>0.7642273661328397</v>
      </c>
      <c r="F170">
        <v>0.75947217363245745</v>
      </c>
      <c r="G170">
        <v>0.6358371686225226</v>
      </c>
      <c r="H170">
        <v>0.6882366503486933</v>
      </c>
      <c r="I170">
        <v>0.72807280728072798</v>
      </c>
      <c r="J170">
        <v>0.68646864686468645</v>
      </c>
      <c r="K170">
        <v>0.6767207920792081</v>
      </c>
    </row>
    <row r="171" spans="3:11" x14ac:dyDescent="0.25">
      <c r="C171">
        <v>1</v>
      </c>
      <c r="D171">
        <v>0.97979457699710004</v>
      </c>
      <c r="E171">
        <v>0.80668444202910838</v>
      </c>
      <c r="F171">
        <v>0.80349020383958181</v>
      </c>
      <c r="G171">
        <v>0.68734608380410001</v>
      </c>
      <c r="H171">
        <v>0.74775593095445037</v>
      </c>
      <c r="I171">
        <v>0.79174625406550136</v>
      </c>
      <c r="J171">
        <v>0.7333300193095329</v>
      </c>
      <c r="K171">
        <v>0.70668820303874091</v>
      </c>
    </row>
    <row r="172" spans="3:11" x14ac:dyDescent="0.25">
      <c r="C172">
        <v>1</v>
      </c>
      <c r="D172">
        <v>0.91</v>
      </c>
      <c r="E172">
        <v>0.72177029023657069</v>
      </c>
      <c r="F172">
        <v>0.70648574291391397</v>
      </c>
      <c r="G172">
        <v>0.55635752254470727</v>
      </c>
      <c r="H172">
        <v>0.58729527496421829</v>
      </c>
      <c r="I172">
        <v>0.65526552655265535</v>
      </c>
      <c r="J172">
        <v>0.64486448644864491</v>
      </c>
      <c r="K172">
        <v>0.65489108910891092</v>
      </c>
    </row>
    <row r="173" spans="3:11" x14ac:dyDescent="0.25">
      <c r="C173">
        <v>1</v>
      </c>
      <c r="D173">
        <v>0.91</v>
      </c>
      <c r="E173">
        <v>0.72177029023657069</v>
      </c>
      <c r="F173">
        <v>0.70648574291391397</v>
      </c>
      <c r="G173">
        <v>0.55635752254470727</v>
      </c>
      <c r="H173">
        <v>0.58729527496421829</v>
      </c>
      <c r="I173">
        <v>0.65526552655265535</v>
      </c>
      <c r="J173">
        <v>0.64486448644864491</v>
      </c>
      <c r="K173">
        <v>0.65489108910891092</v>
      </c>
    </row>
    <row r="174" spans="3:11" x14ac:dyDescent="0.25">
      <c r="C174">
        <v>1</v>
      </c>
      <c r="D174">
        <v>0.91</v>
      </c>
      <c r="E174">
        <v>0.72177029023657069</v>
      </c>
      <c r="F174">
        <v>0.70648574291391397</v>
      </c>
      <c r="G174">
        <v>0.55635752254470727</v>
      </c>
      <c r="H174">
        <v>0.58729527496421829</v>
      </c>
      <c r="I174">
        <v>0.65526552655265535</v>
      </c>
      <c r="J174">
        <v>0.64486448644864491</v>
      </c>
      <c r="K174">
        <v>0.65489108910891092</v>
      </c>
    </row>
    <row r="175" spans="3:11" x14ac:dyDescent="0.25">
      <c r="C175">
        <v>1</v>
      </c>
      <c r="D175">
        <v>0.91</v>
      </c>
      <c r="E175">
        <v>0.72177029023657069</v>
      </c>
      <c r="F175">
        <v>0.70648574291391397</v>
      </c>
      <c r="G175">
        <v>0.55635752254470727</v>
      </c>
      <c r="H175">
        <v>0.58729527496421829</v>
      </c>
      <c r="I175">
        <v>0.65526552655265535</v>
      </c>
      <c r="J175">
        <v>0.64486448644864491</v>
      </c>
      <c r="K175">
        <v>0.65489108910891092</v>
      </c>
    </row>
    <row r="176" spans="3:11" x14ac:dyDescent="0.25">
      <c r="C176">
        <v>1</v>
      </c>
      <c r="D176">
        <v>0.96455651793083597</v>
      </c>
      <c r="E176">
        <v>0.80668444202910838</v>
      </c>
      <c r="F176">
        <v>0.77713431720530535</v>
      </c>
      <c r="G176">
        <v>0.65173309783808564</v>
      </c>
      <c r="H176">
        <v>0.74329558237658877</v>
      </c>
      <c r="I176">
        <v>0.82168216821682172</v>
      </c>
      <c r="J176">
        <v>0.74887488748874875</v>
      </c>
      <c r="K176">
        <v>0.76403960396039605</v>
      </c>
    </row>
    <row r="177" spans="3:11" x14ac:dyDescent="0.25">
      <c r="C177">
        <v>1</v>
      </c>
      <c r="D177">
        <v>0.96455651793083597</v>
      </c>
      <c r="E177">
        <v>0.7642273661328397</v>
      </c>
      <c r="F177">
        <v>0.67999252755464223</v>
      </c>
      <c r="G177">
        <v>0.56430548715248885</v>
      </c>
      <c r="H177">
        <v>0.64235420699211376</v>
      </c>
      <c r="I177">
        <v>0.70727072707270733</v>
      </c>
      <c r="J177">
        <v>0.64486448644864491</v>
      </c>
      <c r="K177">
        <v>0.56757227722772285</v>
      </c>
    </row>
    <row r="178" spans="3:11" x14ac:dyDescent="0.25">
      <c r="C178">
        <v>1</v>
      </c>
      <c r="D178">
        <v>0.96455651793083597</v>
      </c>
      <c r="E178">
        <v>0.7642273661328397</v>
      </c>
      <c r="F178">
        <v>0.73297895827318571</v>
      </c>
      <c r="G178">
        <v>0.61994123940695944</v>
      </c>
      <c r="H178">
        <v>0.71576611636264098</v>
      </c>
      <c r="I178">
        <v>0.80088008800880084</v>
      </c>
      <c r="J178">
        <v>0.67606760676067612</v>
      </c>
      <c r="K178">
        <v>0.72038019801980213</v>
      </c>
    </row>
    <row r="179" spans="3:11" x14ac:dyDescent="0.25">
      <c r="C179">
        <v>1</v>
      </c>
      <c r="D179">
        <v>0.96455651793083597</v>
      </c>
      <c r="E179">
        <v>0.7642273661328397</v>
      </c>
      <c r="F179">
        <v>0.30908751252483735</v>
      </c>
      <c r="G179">
        <v>0.2861267258801351</v>
      </c>
      <c r="H179">
        <v>0.33035359216737287</v>
      </c>
      <c r="I179">
        <v>0.78007800780077996</v>
      </c>
      <c r="J179">
        <v>0.74887488748874875</v>
      </c>
      <c r="K179">
        <v>0.73129504950495061</v>
      </c>
    </row>
    <row r="180" spans="3:11" x14ac:dyDescent="0.25">
      <c r="C180">
        <v>1</v>
      </c>
      <c r="D180">
        <v>0.96455651793083597</v>
      </c>
      <c r="E180">
        <v>0.6793132143403019</v>
      </c>
      <c r="F180">
        <v>0.6181750250496747</v>
      </c>
      <c r="G180">
        <v>0.6358371686225226</v>
      </c>
      <c r="H180">
        <v>0.78917802573316831</v>
      </c>
      <c r="I180">
        <v>0.83208320832083205</v>
      </c>
      <c r="J180">
        <v>0.79047904790479051</v>
      </c>
      <c r="K180">
        <v>0.78586930693069312</v>
      </c>
    </row>
    <row r="181" spans="3:11" x14ac:dyDescent="0.25">
      <c r="C181">
        <v>1</v>
      </c>
      <c r="D181">
        <v>0.96455651793083597</v>
      </c>
      <c r="E181">
        <v>0.6793132143403019</v>
      </c>
      <c r="F181">
        <v>0.67116145576821828</v>
      </c>
      <c r="G181">
        <v>0.62529490746734395</v>
      </c>
      <c r="H181">
        <v>0.6595542136538991</v>
      </c>
      <c r="I181">
        <v>0.72807280728072798</v>
      </c>
      <c r="J181">
        <v>0.47844784478447838</v>
      </c>
      <c r="K181">
        <v>0.52391287128712871</v>
      </c>
    </row>
    <row r="182" spans="3:11" x14ac:dyDescent="0.25">
      <c r="C182">
        <v>1</v>
      </c>
      <c r="D182">
        <v>0.96455651793083597</v>
      </c>
      <c r="E182">
        <v>0.77426144150800125</v>
      </c>
      <c r="F182">
        <v>0.75218569396220103</v>
      </c>
      <c r="G182">
        <v>0.65173309783808564</v>
      </c>
      <c r="H182">
        <v>0.6882366503486933</v>
      </c>
      <c r="I182">
        <v>0.78007800780077996</v>
      </c>
      <c r="J182">
        <v>0.71767176717671755</v>
      </c>
      <c r="K182">
        <v>0.74220990099009931</v>
      </c>
    </row>
    <row r="183" spans="3:11" x14ac:dyDescent="0.25">
      <c r="C183">
        <v>1</v>
      </c>
      <c r="D183">
        <v>0.96455651793083597</v>
      </c>
      <c r="E183">
        <v>0.77426144150800125</v>
      </c>
      <c r="F183">
        <v>0.70648574291391397</v>
      </c>
      <c r="G183">
        <v>0.5722534517602702</v>
      </c>
      <c r="H183">
        <v>0.64235420699211376</v>
      </c>
      <c r="I183">
        <v>0.67606760676067612</v>
      </c>
      <c r="J183">
        <v>0.67606760676067612</v>
      </c>
      <c r="K183">
        <v>0.70946534653465354</v>
      </c>
    </row>
    <row r="184" spans="3:11" x14ac:dyDescent="0.25">
      <c r="C184">
        <v>1</v>
      </c>
      <c r="D184">
        <v>0.96455651793083597</v>
      </c>
      <c r="E184">
        <v>0.77426144150800125</v>
      </c>
      <c r="F184">
        <v>0.70648574291391397</v>
      </c>
      <c r="G184">
        <v>0.5722534517602702</v>
      </c>
      <c r="H184">
        <v>0.64235420699211376</v>
      </c>
      <c r="I184">
        <v>0.67606760676067612</v>
      </c>
      <c r="J184">
        <v>0.67606760676067612</v>
      </c>
      <c r="K184">
        <v>0.70946534653465354</v>
      </c>
    </row>
    <row r="185" spans="3:11" x14ac:dyDescent="0.25">
      <c r="C185">
        <v>1</v>
      </c>
      <c r="D185">
        <v>0.96455651793083597</v>
      </c>
      <c r="E185">
        <v>0.77426144150800125</v>
      </c>
      <c r="F185">
        <v>0.75218569396220103</v>
      </c>
      <c r="G185">
        <v>0.54046159332914423</v>
      </c>
      <c r="H185">
        <v>0.6595542136538991</v>
      </c>
      <c r="I185">
        <v>0.67554555586498499</v>
      </c>
      <c r="J185">
        <v>0.60379702770120203</v>
      </c>
      <c r="K185">
        <v>0.56003594107050014</v>
      </c>
    </row>
    <row r="186" spans="3:11" x14ac:dyDescent="0.25">
      <c r="C186">
        <v>1</v>
      </c>
      <c r="D186">
        <v>0.97979457699710004</v>
      </c>
      <c r="E186">
        <v>0.80668444202910838</v>
      </c>
      <c r="F186">
        <v>0.80349020383958181</v>
      </c>
      <c r="G186">
        <v>0.68734608380410001</v>
      </c>
      <c r="H186">
        <v>0.74775593095445037</v>
      </c>
      <c r="I186">
        <v>0.79174625406550136</v>
      </c>
      <c r="J186">
        <v>0.7333300193095329</v>
      </c>
      <c r="K186">
        <v>0.70668820303874091</v>
      </c>
    </row>
    <row r="187" spans="3:11" x14ac:dyDescent="0.25">
      <c r="C187">
        <v>1</v>
      </c>
      <c r="D187">
        <v>0.96455651793083597</v>
      </c>
      <c r="E187">
        <v>0.77426144150800125</v>
      </c>
      <c r="F187">
        <v>0.75218569396220103</v>
      </c>
      <c r="G187">
        <v>0.62529490746734395</v>
      </c>
      <c r="H187">
        <v>0.6595542136538991</v>
      </c>
      <c r="I187">
        <v>0.72807280728072798</v>
      </c>
      <c r="J187">
        <v>0.71767176717671755</v>
      </c>
      <c r="K187">
        <v>0.74220990099009931</v>
      </c>
    </row>
    <row r="188" spans="3:11" x14ac:dyDescent="0.25">
      <c r="C188">
        <v>1</v>
      </c>
      <c r="D188">
        <v>0.96455651793083597</v>
      </c>
      <c r="E188">
        <v>0.77426144150800125</v>
      </c>
      <c r="F188">
        <v>0.75218569396220103</v>
      </c>
      <c r="G188">
        <v>0.62529490746734395</v>
      </c>
      <c r="H188">
        <v>0.6595542136538991</v>
      </c>
      <c r="I188">
        <v>0.72807280728072798</v>
      </c>
      <c r="J188">
        <v>0.71767176717671755</v>
      </c>
      <c r="K188">
        <v>0.74220990099009931</v>
      </c>
    </row>
    <row r="189" spans="3:11" x14ac:dyDescent="0.25">
      <c r="C189">
        <v>1</v>
      </c>
      <c r="D189">
        <v>0.96455651793083597</v>
      </c>
      <c r="E189">
        <v>0.77426144150800125</v>
      </c>
      <c r="F189">
        <v>0.75218569396220103</v>
      </c>
      <c r="G189">
        <v>0.62529490746734395</v>
      </c>
      <c r="H189">
        <v>0.6595542136538991</v>
      </c>
      <c r="I189">
        <v>0.72807280728072798</v>
      </c>
      <c r="J189">
        <v>0.71767176717671755</v>
      </c>
      <c r="K189">
        <v>0.74220990099009931</v>
      </c>
    </row>
    <row r="190" spans="3:11" x14ac:dyDescent="0.25">
      <c r="C190">
        <v>1</v>
      </c>
      <c r="D190">
        <v>0.96455651793083597</v>
      </c>
      <c r="E190">
        <v>0.77426144150800125</v>
      </c>
      <c r="F190">
        <v>0.75218569396220103</v>
      </c>
      <c r="G190">
        <v>0.62529490746734395</v>
      </c>
      <c r="H190">
        <v>0.6595542136538991</v>
      </c>
      <c r="I190">
        <v>0.72807280728072798</v>
      </c>
      <c r="J190">
        <v>0.71767176717671755</v>
      </c>
      <c r="K190">
        <v>0.74220990099009931</v>
      </c>
    </row>
    <row r="191" spans="3:11" x14ac:dyDescent="0.25">
      <c r="C191">
        <v>1</v>
      </c>
      <c r="D191">
        <v>0.88810445596450405</v>
      </c>
      <c r="E191">
        <v>0.69629604469880935</v>
      </c>
      <c r="F191">
        <v>0.68882359934106607</v>
      </c>
      <c r="G191">
        <v>0.55635752254470727</v>
      </c>
      <c r="H191">
        <v>0.64235420699211376</v>
      </c>
      <c r="I191">
        <v>0.67606760676067612</v>
      </c>
      <c r="J191">
        <v>0.60326032603260316</v>
      </c>
      <c r="K191">
        <v>0.57848712871287133</v>
      </c>
    </row>
    <row r="192" spans="3:11" x14ac:dyDescent="0.25">
      <c r="C192">
        <v>1</v>
      </c>
      <c r="D192">
        <v>0.88810445596450405</v>
      </c>
      <c r="E192">
        <v>0.69629604469880935</v>
      </c>
      <c r="F192">
        <v>0.68882359934106607</v>
      </c>
      <c r="G192">
        <v>0.55635752254470727</v>
      </c>
      <c r="H192">
        <v>0.64235420699211376</v>
      </c>
      <c r="I192">
        <v>0.67606760676067612</v>
      </c>
      <c r="J192">
        <v>0.60326032603260316</v>
      </c>
      <c r="K192">
        <v>0.61123168316831678</v>
      </c>
    </row>
    <row r="193" spans="3:11" x14ac:dyDescent="0.25">
      <c r="C193">
        <v>1</v>
      </c>
      <c r="D193">
        <v>0.88810445596450405</v>
      </c>
      <c r="E193">
        <v>0.69629604469880935</v>
      </c>
      <c r="F193">
        <v>0.68882359934106607</v>
      </c>
      <c r="G193">
        <v>0.55635752254470727</v>
      </c>
      <c r="H193">
        <v>0.64235420699211376</v>
      </c>
      <c r="I193">
        <v>0.67606760676067612</v>
      </c>
      <c r="J193">
        <v>0.60326032603260316</v>
      </c>
      <c r="K193">
        <v>0.61123168316831678</v>
      </c>
    </row>
    <row r="194" spans="3:11" x14ac:dyDescent="0.25">
      <c r="C194">
        <v>1</v>
      </c>
      <c r="D194">
        <v>0.88810445596450405</v>
      </c>
      <c r="E194">
        <v>0.69629604469880935</v>
      </c>
      <c r="F194">
        <v>0.68882359934106607</v>
      </c>
      <c r="G194">
        <v>0.67557699166143026</v>
      </c>
      <c r="H194">
        <v>0.76164855971922041</v>
      </c>
      <c r="I194">
        <v>0.81128112811281117</v>
      </c>
      <c r="J194">
        <v>0.64486448644864491</v>
      </c>
      <c r="K194">
        <v>0.65489108910891092</v>
      </c>
    </row>
    <row r="195" spans="3:11" x14ac:dyDescent="0.25">
      <c r="C195">
        <v>1</v>
      </c>
      <c r="D195">
        <v>0.88810445596450405</v>
      </c>
      <c r="E195">
        <v>0.50948491075522628</v>
      </c>
      <c r="F195">
        <v>0.4415535893211962</v>
      </c>
      <c r="G195">
        <v>0.58814938097583336</v>
      </c>
      <c r="H195">
        <v>0.72494260503395713</v>
      </c>
      <c r="I195">
        <v>0.76967696769676963</v>
      </c>
      <c r="J195">
        <v>0.62406240624062403</v>
      </c>
      <c r="K195">
        <v>0.63306138613861374</v>
      </c>
    </row>
    <row r="196" spans="3:11" x14ac:dyDescent="0.25">
      <c r="C196">
        <v>1</v>
      </c>
      <c r="D196">
        <v>0.88810445596450405</v>
      </c>
      <c r="E196">
        <v>0.69629604469880935</v>
      </c>
      <c r="F196">
        <v>0.63583716862252249</v>
      </c>
      <c r="G196">
        <v>0.52456566411358108</v>
      </c>
      <c r="H196">
        <v>0.59647176363553434</v>
      </c>
      <c r="I196">
        <v>0.64486448644864491</v>
      </c>
      <c r="J196">
        <v>0.62406240624062403</v>
      </c>
      <c r="K196">
        <v>0.60031683168316841</v>
      </c>
    </row>
    <row r="197" spans="3:11" x14ac:dyDescent="0.25">
      <c r="C197">
        <v>1</v>
      </c>
      <c r="D197">
        <v>0.88810445596450405</v>
      </c>
      <c r="E197">
        <v>0.6793132143403019</v>
      </c>
      <c r="F197">
        <v>0.67116145576821828</v>
      </c>
      <c r="G197">
        <v>0.5722534517602702</v>
      </c>
      <c r="H197">
        <v>0.62400122964948201</v>
      </c>
      <c r="I197">
        <v>0.62406240624062403</v>
      </c>
      <c r="J197">
        <v>0.57205720572057206</v>
      </c>
      <c r="K197">
        <v>0.54574257425742556</v>
      </c>
    </row>
    <row r="198" spans="3:11" x14ac:dyDescent="0.25">
      <c r="C198">
        <v>1</v>
      </c>
      <c r="D198">
        <v>0.88810445596450405</v>
      </c>
      <c r="E198">
        <v>0.66763572729011345</v>
      </c>
      <c r="F198">
        <v>0.52986430718543542</v>
      </c>
      <c r="G198">
        <v>0.35765840735016896</v>
      </c>
      <c r="H198">
        <v>0.38541252419526828</v>
      </c>
      <c r="I198">
        <v>0.39523952395239526</v>
      </c>
      <c r="J198">
        <v>0.33283328332833279</v>
      </c>
      <c r="K198">
        <v>0.32744554455445546</v>
      </c>
    </row>
    <row r="199" spans="3:11" x14ac:dyDescent="0.25">
      <c r="C199">
        <v>1</v>
      </c>
      <c r="D199">
        <v>0.88810445596450405</v>
      </c>
      <c r="E199">
        <v>0.66763572729011345</v>
      </c>
      <c r="F199">
        <v>0.52986430718543542</v>
      </c>
      <c r="G199">
        <v>0.35765840735016896</v>
      </c>
      <c r="H199">
        <v>0.38541252419526828</v>
      </c>
      <c r="I199">
        <v>0.39523952395239526</v>
      </c>
      <c r="J199">
        <v>0.33283328332833279</v>
      </c>
      <c r="K199">
        <v>0.32744554455445546</v>
      </c>
    </row>
    <row r="200" spans="3:11" x14ac:dyDescent="0.25">
      <c r="C200">
        <v>1</v>
      </c>
      <c r="D200">
        <v>0.88810445596450405</v>
      </c>
      <c r="E200">
        <v>0.66763572729011345</v>
      </c>
      <c r="F200">
        <v>0.61635415189926013</v>
      </c>
      <c r="G200">
        <v>0.49211059513183519</v>
      </c>
      <c r="H200">
        <v>0.50295493595964991</v>
      </c>
      <c r="I200">
        <v>0.50275283005475779</v>
      </c>
      <c r="J200">
        <v>0.44098335557157647</v>
      </c>
      <c r="K200">
        <v>0.40305189035744249</v>
      </c>
    </row>
    <row r="201" spans="3:11" x14ac:dyDescent="0.25">
      <c r="C201">
        <v>1</v>
      </c>
      <c r="D201">
        <v>0.97979457699710004</v>
      </c>
      <c r="E201">
        <v>0.80668444202910838</v>
      </c>
      <c r="F201">
        <v>0.80349020383958181</v>
      </c>
      <c r="G201">
        <v>0.68734608380410001</v>
      </c>
      <c r="H201">
        <v>0.74775593095445037</v>
      </c>
      <c r="I201">
        <v>0.79174625406550136</v>
      </c>
      <c r="J201">
        <v>0.7333300193095329</v>
      </c>
      <c r="K201">
        <v>0.70668820303874091</v>
      </c>
    </row>
    <row r="202" spans="3:11" x14ac:dyDescent="0.25">
      <c r="C202">
        <v>1</v>
      </c>
      <c r="D202">
        <v>0.88810445596450405</v>
      </c>
      <c r="E202">
        <v>0.69629604469880935</v>
      </c>
      <c r="F202">
        <v>0.68882359934106607</v>
      </c>
      <c r="G202">
        <v>0.59609734558361493</v>
      </c>
      <c r="H202">
        <v>0.64235420699211376</v>
      </c>
      <c r="I202">
        <v>0.67606760676067612</v>
      </c>
      <c r="J202">
        <v>0.64486448644864491</v>
      </c>
      <c r="K202">
        <v>0.65489108910891092</v>
      </c>
    </row>
    <row r="203" spans="3:11" x14ac:dyDescent="0.25">
      <c r="C203">
        <v>1</v>
      </c>
      <c r="D203">
        <v>0.88810445596450405</v>
      </c>
      <c r="E203">
        <v>0.69629604469880935</v>
      </c>
      <c r="F203">
        <v>0.68882359934106607</v>
      </c>
      <c r="G203">
        <v>0.59609734558361493</v>
      </c>
      <c r="H203">
        <v>0.64235420699211376</v>
      </c>
      <c r="I203">
        <v>0.67606760676067612</v>
      </c>
      <c r="J203">
        <v>0.64486448644864491</v>
      </c>
      <c r="K203">
        <v>0.65489108910891092</v>
      </c>
    </row>
    <row r="204" spans="3:11" x14ac:dyDescent="0.25">
      <c r="C204">
        <v>1</v>
      </c>
      <c r="D204">
        <v>0.88810445596450405</v>
      </c>
      <c r="E204">
        <v>0.69629604469880935</v>
      </c>
      <c r="F204">
        <v>0.68882359934106607</v>
      </c>
      <c r="G204">
        <v>0.59609734558361493</v>
      </c>
      <c r="H204">
        <v>0.64235420699211376</v>
      </c>
      <c r="I204">
        <v>0.67606760676067612</v>
      </c>
      <c r="J204">
        <v>0.64486448644864491</v>
      </c>
      <c r="K204">
        <v>0.65489108910891092</v>
      </c>
    </row>
    <row r="205" spans="3:11" x14ac:dyDescent="0.25">
      <c r="C205">
        <v>1</v>
      </c>
      <c r="D205">
        <v>0.88810445596450405</v>
      </c>
      <c r="E205">
        <v>0.69629604469880935</v>
      </c>
      <c r="F205">
        <v>0.68882359934106607</v>
      </c>
      <c r="G205">
        <v>0.59609734558361493</v>
      </c>
      <c r="H205">
        <v>0.64235420699211376</v>
      </c>
      <c r="I205">
        <v>0.67606760676067612</v>
      </c>
      <c r="J205">
        <v>0.64486448644864491</v>
      </c>
      <c r="K205">
        <v>0.65489108910891092</v>
      </c>
    </row>
    <row r="206" spans="3:11" x14ac:dyDescent="0.25">
      <c r="C206">
        <v>1</v>
      </c>
      <c r="D206">
        <v>0.9</v>
      </c>
      <c r="E206">
        <v>0.72177029023657069</v>
      </c>
      <c r="F206">
        <v>0.70648574291391397</v>
      </c>
      <c r="G206">
        <v>0.59609734558361493</v>
      </c>
      <c r="H206">
        <v>0.64235420699211376</v>
      </c>
      <c r="I206">
        <v>0.70727072707270733</v>
      </c>
      <c r="J206">
        <v>0.65975980934571055</v>
      </c>
      <c r="K206">
        <v>0.57904340554013611</v>
      </c>
    </row>
    <row r="207" spans="3:11" x14ac:dyDescent="0.25">
      <c r="C207">
        <v>1</v>
      </c>
      <c r="D207">
        <v>1.2</v>
      </c>
      <c r="E207">
        <v>0.72177029023657069</v>
      </c>
      <c r="F207">
        <v>0.67116145576821828</v>
      </c>
      <c r="G207">
        <v>0.55635752254470727</v>
      </c>
      <c r="H207">
        <v>0.64235420699211376</v>
      </c>
      <c r="I207">
        <v>0.70727072707270733</v>
      </c>
      <c r="J207">
        <v>0.60326032603260316</v>
      </c>
      <c r="K207">
        <v>0.57904340554013611</v>
      </c>
    </row>
    <row r="208" spans="3:11" x14ac:dyDescent="0.25">
      <c r="C208">
        <v>1</v>
      </c>
      <c r="D208">
        <v>0.98</v>
      </c>
      <c r="E208">
        <v>0.72177029023657069</v>
      </c>
      <c r="F208">
        <v>0.70648574291391397</v>
      </c>
      <c r="G208">
        <v>0.59609734558361493</v>
      </c>
      <c r="H208">
        <v>0.64235420699211376</v>
      </c>
      <c r="I208">
        <v>0.72807280728072798</v>
      </c>
      <c r="J208">
        <v>0.67606760676067612</v>
      </c>
      <c r="K208">
        <v>0.54574257425742556</v>
      </c>
    </row>
    <row r="209" spans="3:11" x14ac:dyDescent="0.25">
      <c r="C209">
        <v>1</v>
      </c>
      <c r="D209">
        <v>0.98</v>
      </c>
      <c r="E209">
        <v>0.72177029023657069</v>
      </c>
      <c r="F209">
        <v>0.70648574291391397</v>
      </c>
      <c r="G209">
        <v>0.59609734558361493</v>
      </c>
      <c r="H209">
        <v>0.64235420699211376</v>
      </c>
      <c r="I209">
        <v>0.78007800780077996</v>
      </c>
      <c r="J209">
        <v>0.62406240624062403</v>
      </c>
      <c r="K209">
        <v>0.54574257425742556</v>
      </c>
    </row>
    <row r="210" spans="3:11" x14ac:dyDescent="0.25">
      <c r="C210">
        <v>1</v>
      </c>
      <c r="D210">
        <v>0.98</v>
      </c>
      <c r="E210">
        <v>0.6793132143403019</v>
      </c>
      <c r="F210">
        <v>0.66233038398179434</v>
      </c>
      <c r="G210">
        <v>0.5484095579369257</v>
      </c>
      <c r="H210">
        <v>0.59647176363553434</v>
      </c>
      <c r="I210">
        <v>0.67606760676067612</v>
      </c>
      <c r="J210">
        <v>0.62406240624062403</v>
      </c>
      <c r="K210">
        <v>0.54574257425742556</v>
      </c>
    </row>
    <row r="211" spans="3:11" x14ac:dyDescent="0.25">
      <c r="C211">
        <v>1</v>
      </c>
      <c r="D211">
        <v>0.98</v>
      </c>
      <c r="E211">
        <v>0.72177029023657069</v>
      </c>
      <c r="F211">
        <v>0.70648574291391397</v>
      </c>
      <c r="G211">
        <v>0.5484095579369257</v>
      </c>
      <c r="H211">
        <v>0.59647176363553434</v>
      </c>
      <c r="I211">
        <v>0.67606760676067612</v>
      </c>
      <c r="J211">
        <v>0.62406240624062403</v>
      </c>
      <c r="K211">
        <v>0.54574257425742556</v>
      </c>
    </row>
    <row r="212" spans="3:11" x14ac:dyDescent="0.25">
      <c r="C212">
        <v>1</v>
      </c>
      <c r="D212">
        <v>0.98</v>
      </c>
      <c r="E212">
        <v>0.72177029023657069</v>
      </c>
      <c r="F212">
        <v>0.70648574291391397</v>
      </c>
      <c r="G212">
        <v>0.59609734558361493</v>
      </c>
      <c r="H212">
        <v>0.64235420699211376</v>
      </c>
      <c r="I212">
        <v>0.70727072707270733</v>
      </c>
      <c r="J212">
        <v>0.61577582205599624</v>
      </c>
      <c r="K212">
        <v>0.54044051183746145</v>
      </c>
    </row>
    <row r="213" spans="3:11" x14ac:dyDescent="0.25">
      <c r="C213">
        <v>1</v>
      </c>
      <c r="D213">
        <v>0.91912489452065504</v>
      </c>
      <c r="E213">
        <v>0.70452767365793179</v>
      </c>
      <c r="F213">
        <v>0.65588221261178192</v>
      </c>
      <c r="G213">
        <v>0.54046159332914423</v>
      </c>
      <c r="H213">
        <v>0.55058932027895469</v>
      </c>
      <c r="I213">
        <v>0.60326032603260316</v>
      </c>
      <c r="J213">
        <v>0.56165616561656173</v>
      </c>
      <c r="K213">
        <v>0.49116831683168333</v>
      </c>
    </row>
    <row r="214" spans="3:11" x14ac:dyDescent="0.25">
      <c r="C214">
        <v>1</v>
      </c>
      <c r="D214">
        <v>0.91912489452065504</v>
      </c>
      <c r="E214">
        <v>0.70452767365793179</v>
      </c>
      <c r="F214">
        <v>0.65588221261178192</v>
      </c>
      <c r="G214">
        <v>0.54046159332914423</v>
      </c>
      <c r="H214">
        <v>0.55058932027895469</v>
      </c>
      <c r="I214">
        <v>0.60326032603260316</v>
      </c>
      <c r="J214">
        <v>0.56165616561656173</v>
      </c>
      <c r="K214">
        <v>0.49116831683168333</v>
      </c>
    </row>
    <row r="215" spans="3:11" x14ac:dyDescent="0.25">
      <c r="C215">
        <v>1</v>
      </c>
      <c r="D215">
        <v>0.91912489452065504</v>
      </c>
      <c r="E215">
        <v>0.70452767365793179</v>
      </c>
      <c r="F215">
        <v>0.65588221261178192</v>
      </c>
      <c r="G215">
        <v>0.52283411150555426</v>
      </c>
      <c r="H215">
        <v>0.52831481775477296</v>
      </c>
      <c r="I215">
        <v>0.51708986269001755</v>
      </c>
      <c r="J215">
        <v>0.43983987289714044</v>
      </c>
      <c r="K215">
        <v>0.38602893702675783</v>
      </c>
    </row>
    <row r="216" spans="3:11" x14ac:dyDescent="0.25">
      <c r="C216">
        <v>1</v>
      </c>
      <c r="D216">
        <v>0.97979457699710004</v>
      </c>
      <c r="E216">
        <v>0.80668444202910838</v>
      </c>
      <c r="F216">
        <v>0.80349020383958181</v>
      </c>
      <c r="G216">
        <v>0.68734608380410001</v>
      </c>
      <c r="H216">
        <v>0.74775593095445037</v>
      </c>
      <c r="I216">
        <v>0.79174625406550136</v>
      </c>
      <c r="J216">
        <v>0.7333300193095329</v>
      </c>
      <c r="K216">
        <v>0.70668820303874091</v>
      </c>
    </row>
    <row r="217" spans="3:11" x14ac:dyDescent="0.25">
      <c r="C217">
        <v>1</v>
      </c>
      <c r="D217">
        <v>0.98</v>
      </c>
      <c r="E217">
        <v>0.72177029023657069</v>
      </c>
      <c r="F217">
        <v>0.70648574291391397</v>
      </c>
      <c r="G217">
        <v>0.59609734558361493</v>
      </c>
      <c r="H217">
        <v>0.64235420699211376</v>
      </c>
      <c r="I217">
        <v>0.70727072707270733</v>
      </c>
      <c r="J217">
        <v>0.65975980934571055</v>
      </c>
      <c r="K217">
        <v>0.57904340554013611</v>
      </c>
    </row>
    <row r="218" spans="3:11" x14ac:dyDescent="0.25">
      <c r="C218">
        <v>1</v>
      </c>
      <c r="D218">
        <v>0.98</v>
      </c>
      <c r="E218">
        <v>0.72177029023657069</v>
      </c>
      <c r="F218">
        <v>0.70648574291391397</v>
      </c>
      <c r="G218">
        <v>0.59609734558361493</v>
      </c>
      <c r="H218">
        <v>0.64235420699211376</v>
      </c>
      <c r="I218">
        <v>0.70727072707270733</v>
      </c>
      <c r="J218">
        <v>0.65975980934571055</v>
      </c>
      <c r="K218">
        <v>0.57904340554013611</v>
      </c>
    </row>
    <row r="219" spans="3:11" x14ac:dyDescent="0.25">
      <c r="C219">
        <v>1</v>
      </c>
      <c r="D219">
        <v>0.98</v>
      </c>
      <c r="E219">
        <v>0.72177029023657069</v>
      </c>
      <c r="F219">
        <v>0.70648574291391397</v>
      </c>
      <c r="G219">
        <v>0.59609734558361493</v>
      </c>
      <c r="H219">
        <v>0.64235420699211376</v>
      </c>
      <c r="I219">
        <v>0.70727072707270733</v>
      </c>
      <c r="J219">
        <v>0.65975980934571055</v>
      </c>
      <c r="K219">
        <v>0.57904340554013611</v>
      </c>
    </row>
    <row r="220" spans="3:11" x14ac:dyDescent="0.25">
      <c r="C220">
        <v>1</v>
      </c>
      <c r="D220">
        <v>0.98</v>
      </c>
      <c r="E220">
        <v>0.72177029023657069</v>
      </c>
      <c r="F220">
        <v>0.70648574291391397</v>
      </c>
      <c r="G220">
        <v>0.59609734558361493</v>
      </c>
      <c r="H220">
        <v>0.64235420699211376</v>
      </c>
      <c r="I220">
        <v>0.70727072707270733</v>
      </c>
      <c r="J220">
        <v>0.65975980934571055</v>
      </c>
      <c r="K220">
        <v>0.57904340554013611</v>
      </c>
    </row>
    <row r="221" spans="3:11" x14ac:dyDescent="0.25">
      <c r="C221">
        <v>1</v>
      </c>
      <c r="D221">
        <v>0.9</v>
      </c>
      <c r="E221">
        <v>0.71327887505731691</v>
      </c>
      <c r="F221">
        <v>0.68882359934106607</v>
      </c>
      <c r="G221">
        <v>0.61994123940695944</v>
      </c>
      <c r="H221">
        <v>0.6882366503486933</v>
      </c>
      <c r="I221">
        <v>0.73495983683244415</v>
      </c>
      <c r="J221">
        <v>0.67089290581239491</v>
      </c>
      <c r="K221">
        <v>0.63679596317776632</v>
      </c>
    </row>
    <row r="222" spans="3:11" x14ac:dyDescent="0.25">
      <c r="C222">
        <v>1</v>
      </c>
      <c r="D222">
        <v>1</v>
      </c>
      <c r="E222">
        <v>0.71327887505731691</v>
      </c>
      <c r="F222">
        <v>0.66233038398179434</v>
      </c>
      <c r="G222">
        <v>0.58814938097583336</v>
      </c>
      <c r="H222">
        <v>0.6882366503486933</v>
      </c>
      <c r="I222">
        <v>0.73495983683244415</v>
      </c>
      <c r="J222">
        <v>0.67089290581239491</v>
      </c>
      <c r="K222">
        <v>0.63679596317776632</v>
      </c>
    </row>
    <row r="223" spans="3:11" x14ac:dyDescent="0.25">
      <c r="C223">
        <v>1</v>
      </c>
      <c r="D223">
        <v>0.9</v>
      </c>
      <c r="E223">
        <v>0.71327887505731691</v>
      </c>
      <c r="F223">
        <v>0.70648574291391397</v>
      </c>
      <c r="G223">
        <v>0.61994123940695944</v>
      </c>
      <c r="H223">
        <v>0.6882366503486933</v>
      </c>
      <c r="I223">
        <v>0.73495983683244415</v>
      </c>
      <c r="J223">
        <v>0.67089290581239491</v>
      </c>
      <c r="K223">
        <v>0.63679596317776632</v>
      </c>
    </row>
    <row r="224" spans="3:11" x14ac:dyDescent="0.25">
      <c r="C224">
        <v>1</v>
      </c>
      <c r="D224">
        <v>0.8</v>
      </c>
      <c r="E224">
        <v>0.71327887505731691</v>
      </c>
      <c r="F224">
        <v>0.70648574291391397</v>
      </c>
      <c r="G224">
        <v>0.66762902705364868</v>
      </c>
      <c r="H224">
        <v>0.7524720710479047</v>
      </c>
      <c r="I224">
        <v>0.82168216821682172</v>
      </c>
      <c r="J224">
        <v>0.67089290581239491</v>
      </c>
      <c r="K224">
        <v>0.54574257425742556</v>
      </c>
    </row>
    <row r="225" spans="3:11" x14ac:dyDescent="0.25">
      <c r="C225">
        <v>1</v>
      </c>
      <c r="D225">
        <v>0.9</v>
      </c>
      <c r="E225">
        <v>0.71327887505731691</v>
      </c>
      <c r="F225">
        <v>0.68882359934106607</v>
      </c>
      <c r="G225">
        <v>0.61994123940695944</v>
      </c>
      <c r="H225">
        <v>0.6882366503486933</v>
      </c>
      <c r="I225">
        <v>0.73495983683244415</v>
      </c>
      <c r="J225">
        <v>0.67089290581239491</v>
      </c>
      <c r="K225">
        <v>0.63679596317776632</v>
      </c>
    </row>
    <row r="226" spans="3:11" x14ac:dyDescent="0.25">
      <c r="C226">
        <v>1</v>
      </c>
      <c r="D226">
        <v>0.9</v>
      </c>
      <c r="E226">
        <v>0.71327887505731691</v>
      </c>
      <c r="F226">
        <v>0.68882359934106607</v>
      </c>
      <c r="G226">
        <v>0.61994123940695944</v>
      </c>
      <c r="H226">
        <v>0.6882366503486933</v>
      </c>
      <c r="I226">
        <v>0.73495983683244415</v>
      </c>
      <c r="J226">
        <v>0.67089290581239491</v>
      </c>
      <c r="K226">
        <v>0.63679596317776632</v>
      </c>
    </row>
    <row r="227" spans="3:11" x14ac:dyDescent="0.25">
      <c r="C227">
        <v>1</v>
      </c>
      <c r="D227">
        <v>0.9</v>
      </c>
      <c r="E227">
        <v>0.68780462951955568</v>
      </c>
      <c r="F227">
        <v>0.70648574291391397</v>
      </c>
      <c r="G227">
        <v>0.61994123940695944</v>
      </c>
      <c r="H227">
        <v>0.6882366503486933</v>
      </c>
      <c r="I227">
        <v>0.73495983683244415</v>
      </c>
      <c r="J227">
        <v>0.67089290581239491</v>
      </c>
      <c r="K227">
        <v>0.63679596317776632</v>
      </c>
    </row>
    <row r="228" spans="3:11" x14ac:dyDescent="0.25">
      <c r="C228">
        <v>1</v>
      </c>
      <c r="D228">
        <v>0.97066605609340095</v>
      </c>
      <c r="E228">
        <v>0.7642273661328397</v>
      </c>
      <c r="F228">
        <v>0.75064110184603361</v>
      </c>
      <c r="G228">
        <v>0.60404531019139651</v>
      </c>
      <c r="H228">
        <v>0.67906016167737737</v>
      </c>
      <c r="I228">
        <v>0.68646864686468645</v>
      </c>
      <c r="J228">
        <v>0.62406240624062403</v>
      </c>
      <c r="K228">
        <v>0.60031683168316841</v>
      </c>
    </row>
    <row r="229" spans="3:11" x14ac:dyDescent="0.25">
      <c r="C229">
        <v>1</v>
      </c>
      <c r="D229">
        <v>0.97066605609340095</v>
      </c>
      <c r="E229">
        <v>0.7642273661328397</v>
      </c>
      <c r="F229">
        <v>0.75064110184603361</v>
      </c>
      <c r="G229">
        <v>0.60404531019139651</v>
      </c>
      <c r="H229">
        <v>0.67906016167737737</v>
      </c>
      <c r="I229">
        <v>0.68646864686468645</v>
      </c>
      <c r="J229">
        <v>0.62406240624062403</v>
      </c>
      <c r="K229">
        <v>0.60031683168316841</v>
      </c>
    </row>
    <row r="230" spans="3:11" x14ac:dyDescent="0.25">
      <c r="C230">
        <v>1</v>
      </c>
      <c r="D230">
        <v>0.97066605609340095</v>
      </c>
      <c r="E230">
        <v>0.78848285958120667</v>
      </c>
      <c r="F230">
        <v>0.77666461674795817</v>
      </c>
      <c r="G230">
        <v>0.65582659323544801</v>
      </c>
      <c r="H230">
        <v>0.70391356366721813</v>
      </c>
      <c r="I230">
        <v>0.76967696769676963</v>
      </c>
      <c r="J230">
        <v>0.71767176717671755</v>
      </c>
      <c r="K230">
        <v>0.68763564356435647</v>
      </c>
    </row>
    <row r="231" spans="3:11" x14ac:dyDescent="0.25">
      <c r="C231">
        <v>1</v>
      </c>
      <c r="D231">
        <v>0.97979457699710004</v>
      </c>
      <c r="E231">
        <v>0.80668444202910838</v>
      </c>
      <c r="F231">
        <v>0.80349020383958181</v>
      </c>
      <c r="G231">
        <v>0.68734608380410001</v>
      </c>
      <c r="H231">
        <v>0.74775593095445037</v>
      </c>
      <c r="I231">
        <v>0.79174625406550136</v>
      </c>
      <c r="J231">
        <v>0.7333300193095329</v>
      </c>
      <c r="K231">
        <v>0.70668820303874091</v>
      </c>
    </row>
    <row r="232" spans="3:11" x14ac:dyDescent="0.25">
      <c r="C232">
        <v>1</v>
      </c>
      <c r="D232">
        <v>0.9</v>
      </c>
      <c r="E232">
        <v>0.71327887505731691</v>
      </c>
      <c r="F232">
        <v>0.70648574291391397</v>
      </c>
      <c r="G232">
        <v>0.61994123940695944</v>
      </c>
      <c r="H232">
        <v>0.6882366503486933</v>
      </c>
      <c r="I232">
        <v>0.73495983683244415</v>
      </c>
      <c r="J232">
        <v>0.67089290581239491</v>
      </c>
      <c r="K232">
        <v>0.63679596317776632</v>
      </c>
    </row>
    <row r="233" spans="3:11" x14ac:dyDescent="0.25">
      <c r="C233">
        <v>1</v>
      </c>
      <c r="D233">
        <v>0.9</v>
      </c>
      <c r="E233">
        <v>0.71327887505731691</v>
      </c>
      <c r="F233">
        <v>0.70648574291391397</v>
      </c>
      <c r="G233">
        <v>0.61994123940695944</v>
      </c>
      <c r="H233">
        <v>0.6882366503486933</v>
      </c>
      <c r="I233">
        <v>0.73495983683244415</v>
      </c>
      <c r="J233">
        <v>0.67089290581239491</v>
      </c>
      <c r="K233">
        <v>0.63679596317776632</v>
      </c>
    </row>
    <row r="234" spans="3:11" x14ac:dyDescent="0.25">
      <c r="C234">
        <v>1</v>
      </c>
      <c r="D234">
        <v>0.9</v>
      </c>
      <c r="E234">
        <v>0.71327887505731691</v>
      </c>
      <c r="F234">
        <v>0.70648574291391397</v>
      </c>
      <c r="G234">
        <v>0.61994123940695944</v>
      </c>
      <c r="H234">
        <v>0.6882366503486933</v>
      </c>
      <c r="I234">
        <v>0.73495983683244415</v>
      </c>
      <c r="J234">
        <v>0.67089290581239491</v>
      </c>
      <c r="K234">
        <v>0.63679596317776632</v>
      </c>
    </row>
    <row r="235" spans="3:11" x14ac:dyDescent="0.25">
      <c r="C235">
        <v>1</v>
      </c>
      <c r="D235">
        <v>0.9</v>
      </c>
      <c r="E235">
        <v>0.71327887505731691</v>
      </c>
      <c r="F235">
        <v>0.70648574291391397</v>
      </c>
      <c r="G235">
        <v>0.61994123940695944</v>
      </c>
      <c r="H235">
        <v>0.6882366503486933</v>
      </c>
      <c r="I235">
        <v>0.73495983683244415</v>
      </c>
      <c r="J235">
        <v>0.67089290581239491</v>
      </c>
      <c r="K235">
        <v>0.63679596317776632</v>
      </c>
    </row>
    <row r="236" spans="3:11" x14ac:dyDescent="0.25">
      <c r="C236">
        <v>1</v>
      </c>
      <c r="D236">
        <v>0.92</v>
      </c>
      <c r="E236">
        <v>0.78121019649134715</v>
      </c>
      <c r="F236">
        <v>0.77713431720530535</v>
      </c>
      <c r="G236">
        <v>0.68352495626921173</v>
      </c>
      <c r="H236">
        <v>0.78917802573316831</v>
      </c>
      <c r="I236">
        <v>0.83208320832083205</v>
      </c>
      <c r="J236">
        <v>0.81128112811281117</v>
      </c>
      <c r="K236">
        <v>0.81861386138613867</v>
      </c>
    </row>
    <row r="237" spans="3:11" x14ac:dyDescent="0.25">
      <c r="C237">
        <v>1</v>
      </c>
      <c r="D237">
        <v>0.92</v>
      </c>
      <c r="E237">
        <v>0.7642273661328397</v>
      </c>
      <c r="F237">
        <v>0.75947217363245745</v>
      </c>
      <c r="G237">
        <v>0.66762902705364868</v>
      </c>
      <c r="H237">
        <v>0.71576611636264098</v>
      </c>
      <c r="I237">
        <v>0.74887488748874875</v>
      </c>
      <c r="J237">
        <v>0.73847384738473854</v>
      </c>
      <c r="K237">
        <v>0.76403960396039605</v>
      </c>
    </row>
    <row r="238" spans="3:11" x14ac:dyDescent="0.25">
      <c r="C238">
        <v>1</v>
      </c>
      <c r="D238">
        <v>0.92</v>
      </c>
      <c r="E238">
        <v>0.78121019649134715</v>
      </c>
      <c r="F238">
        <v>0.77713431720530535</v>
      </c>
      <c r="G238">
        <v>0.71531681470033792</v>
      </c>
      <c r="H238">
        <v>0.82588398041843192</v>
      </c>
      <c r="I238">
        <v>0.91529152915291523</v>
      </c>
      <c r="J238">
        <v>0.81128112811281117</v>
      </c>
      <c r="K238">
        <v>0.81861386138613867</v>
      </c>
    </row>
    <row r="239" spans="3:11" x14ac:dyDescent="0.25">
      <c r="C239">
        <v>1</v>
      </c>
      <c r="D239">
        <v>0.92</v>
      </c>
      <c r="E239">
        <v>0.72898799313893636</v>
      </c>
      <c r="F239">
        <v>0.71355060034305318</v>
      </c>
      <c r="G239">
        <v>0.60205831903945117</v>
      </c>
      <c r="H239">
        <v>0.66181818181818175</v>
      </c>
      <c r="I239">
        <v>0.68282828282828278</v>
      </c>
      <c r="J239">
        <v>0.63030303030303025</v>
      </c>
      <c r="K239">
        <v>0.60632000000000008</v>
      </c>
    </row>
    <row r="240" spans="3:11" x14ac:dyDescent="0.25">
      <c r="C240">
        <v>1</v>
      </c>
      <c r="D240">
        <v>0.92</v>
      </c>
      <c r="E240">
        <v>0.59439906254776409</v>
      </c>
      <c r="F240">
        <v>0.60051288147682691</v>
      </c>
      <c r="G240">
        <v>0.51661769950579972</v>
      </c>
      <c r="H240">
        <v>0.59647176363553434</v>
      </c>
      <c r="I240">
        <v>0.70727072707270733</v>
      </c>
      <c r="J240">
        <v>0.67606760676067612</v>
      </c>
      <c r="K240">
        <v>0.6767207920792081</v>
      </c>
    </row>
    <row r="241" spans="3:11" x14ac:dyDescent="0.25">
      <c r="C241">
        <v>1</v>
      </c>
      <c r="D241">
        <v>0.92</v>
      </c>
      <c r="E241">
        <v>0.78121019649134715</v>
      </c>
      <c r="F241">
        <v>0.77713431720530535</v>
      </c>
      <c r="G241">
        <v>0.6358371686225226</v>
      </c>
      <c r="H241">
        <v>0.69741313902000912</v>
      </c>
      <c r="I241">
        <v>0.76967696769676963</v>
      </c>
      <c r="J241">
        <v>0.75927592759275919</v>
      </c>
      <c r="K241">
        <v>0.78586930693069312</v>
      </c>
    </row>
    <row r="242" spans="3:11" x14ac:dyDescent="0.25">
      <c r="C242">
        <v>1</v>
      </c>
      <c r="D242">
        <v>0.98336480650328195</v>
      </c>
      <c r="E242">
        <v>0.82245290658780112</v>
      </c>
      <c r="F242">
        <v>0.83895181971027277</v>
      </c>
      <c r="G242">
        <v>0.74710867313146401</v>
      </c>
      <c r="H242">
        <v>0.85341344643237982</v>
      </c>
      <c r="I242">
        <v>0.95689568956895676</v>
      </c>
      <c r="J242">
        <v>0.91529152915291523</v>
      </c>
      <c r="K242">
        <v>0.91684752475247544</v>
      </c>
    </row>
    <row r="243" spans="3:11" x14ac:dyDescent="0.25">
      <c r="C243">
        <v>1</v>
      </c>
      <c r="D243">
        <v>0.98336480650328195</v>
      </c>
      <c r="E243">
        <v>0.82245290658780112</v>
      </c>
      <c r="F243">
        <v>0.83840600878203264</v>
      </c>
      <c r="G243">
        <v>0.73488669860222433</v>
      </c>
      <c r="H243">
        <v>0.83506046908974785</v>
      </c>
      <c r="I243">
        <v>0.92569256925692556</v>
      </c>
      <c r="J243">
        <v>0.88408840884088402</v>
      </c>
      <c r="K243">
        <v>0.8731881188118813</v>
      </c>
    </row>
    <row r="244" spans="3:11" x14ac:dyDescent="0.25">
      <c r="C244">
        <v>1</v>
      </c>
      <c r="D244">
        <v>0.98336480650328195</v>
      </c>
      <c r="E244">
        <v>0.82245290658780112</v>
      </c>
      <c r="F244">
        <v>0.83840600878203264</v>
      </c>
      <c r="G244">
        <v>0.73488669860222433</v>
      </c>
      <c r="H244">
        <v>0.83506046908974785</v>
      </c>
      <c r="I244">
        <v>0.92569256925692556</v>
      </c>
      <c r="J244">
        <v>0.88408840884088402</v>
      </c>
      <c r="K244">
        <v>0.8731881188118813</v>
      </c>
    </row>
    <row r="245" spans="3:11" x14ac:dyDescent="0.25">
      <c r="C245">
        <v>1</v>
      </c>
      <c r="D245">
        <v>0.98336480650328195</v>
      </c>
      <c r="E245">
        <v>0.82245290658780112</v>
      </c>
      <c r="F245">
        <v>0.83840600878203264</v>
      </c>
      <c r="G245">
        <v>0.73488669860222433</v>
      </c>
      <c r="H245">
        <v>0.82057407864039245</v>
      </c>
      <c r="I245">
        <v>0.89270234483671551</v>
      </c>
      <c r="J245">
        <v>0.86328632863286314</v>
      </c>
      <c r="K245">
        <v>0.8731881188118813</v>
      </c>
    </row>
    <row r="246" spans="3:11" x14ac:dyDescent="0.25">
      <c r="C246">
        <v>1</v>
      </c>
      <c r="D246">
        <v>0.97979457699710004</v>
      </c>
      <c r="E246">
        <v>0.80668444202910838</v>
      </c>
      <c r="F246">
        <v>0.80349020383958181</v>
      </c>
      <c r="G246">
        <v>0.68734608380410001</v>
      </c>
      <c r="H246">
        <v>0.74775593095445037</v>
      </c>
      <c r="I246">
        <v>0.79174625406550136</v>
      </c>
      <c r="J246">
        <v>0.7333300193095329</v>
      </c>
      <c r="K246">
        <v>0.70668820303874091</v>
      </c>
    </row>
    <row r="247" spans="3:11" x14ac:dyDescent="0.25">
      <c r="C247">
        <v>1</v>
      </c>
      <c r="D247">
        <v>0.92</v>
      </c>
      <c r="E247">
        <v>0.78121019649134715</v>
      </c>
      <c r="F247">
        <v>0.77713431720530535</v>
      </c>
      <c r="G247">
        <v>0.68352495626921173</v>
      </c>
      <c r="H247">
        <v>0.78917802573316831</v>
      </c>
      <c r="I247">
        <v>0.83208320832083205</v>
      </c>
      <c r="J247">
        <v>0.81128112811281117</v>
      </c>
      <c r="K247">
        <v>0.81861386138613867</v>
      </c>
    </row>
    <row r="248" spans="3:11" x14ac:dyDescent="0.25">
      <c r="C248">
        <v>1</v>
      </c>
      <c r="D248">
        <v>0.92</v>
      </c>
      <c r="E248">
        <v>0.78121019649134715</v>
      </c>
      <c r="F248">
        <v>0.77713431720530535</v>
      </c>
      <c r="G248">
        <v>0.68352495626921173</v>
      </c>
      <c r="H248">
        <v>0.78917802573316831</v>
      </c>
      <c r="I248">
        <v>0.83208320832083205</v>
      </c>
      <c r="J248">
        <v>0.81128112811281117</v>
      </c>
      <c r="K248">
        <v>0.81861386138613867</v>
      </c>
    </row>
    <row r="249" spans="3:11" x14ac:dyDescent="0.25">
      <c r="C249">
        <v>1</v>
      </c>
      <c r="D249">
        <v>0.92</v>
      </c>
      <c r="E249">
        <v>0.78121019649134715</v>
      </c>
      <c r="F249">
        <v>0.77713431720530535</v>
      </c>
      <c r="G249">
        <v>0.68352495626921173</v>
      </c>
      <c r="H249">
        <v>0.78917802573316831</v>
      </c>
      <c r="I249">
        <v>0.83208320832083205</v>
      </c>
      <c r="J249">
        <v>0.81128112811281117</v>
      </c>
      <c r="K249">
        <v>0.81861386138613867</v>
      </c>
    </row>
    <row r="250" spans="3:11" x14ac:dyDescent="0.25">
      <c r="C250">
        <v>1</v>
      </c>
      <c r="D250">
        <v>0.92</v>
      </c>
      <c r="E250">
        <v>0.78121019649134715</v>
      </c>
      <c r="F250">
        <v>0.77713431720530535</v>
      </c>
      <c r="G250">
        <v>0.68352495626921173</v>
      </c>
      <c r="H250">
        <v>0.78917802573316831</v>
      </c>
      <c r="I250">
        <v>0.83208320832083205</v>
      </c>
      <c r="J250">
        <v>0.81128112811281117</v>
      </c>
      <c r="K250">
        <v>0.81861386138613867</v>
      </c>
    </row>
    <row r="251" spans="3:11" x14ac:dyDescent="0.25">
      <c r="C251">
        <v>1</v>
      </c>
      <c r="D251">
        <v>1.1000000000000001</v>
      </c>
      <c r="E251">
        <v>0.76328775429166729</v>
      </c>
      <c r="F251">
        <v>0.75064110184603361</v>
      </c>
      <c r="G251">
        <v>0.60404531019139651</v>
      </c>
      <c r="H251">
        <v>0.73411909370527295</v>
      </c>
      <c r="I251">
        <v>0.73847384738473854</v>
      </c>
      <c r="J251">
        <v>0.64486448644864491</v>
      </c>
      <c r="K251">
        <v>0.60031683168316841</v>
      </c>
    </row>
    <row r="252" spans="3:11" x14ac:dyDescent="0.25">
      <c r="C252">
        <v>1</v>
      </c>
      <c r="D252">
        <v>0.96037713916813805</v>
      </c>
      <c r="E252">
        <v>0.76328775429166729</v>
      </c>
      <c r="F252">
        <v>0.75064110184603361</v>
      </c>
      <c r="G252">
        <v>0.66762902705364868</v>
      </c>
      <c r="H252">
        <v>0.73411909370527295</v>
      </c>
      <c r="I252">
        <v>0.67606760676067612</v>
      </c>
      <c r="J252">
        <v>0.56165616561656173</v>
      </c>
      <c r="K252">
        <v>0.52391287128712871</v>
      </c>
    </row>
    <row r="253" spans="3:11" x14ac:dyDescent="0.25">
      <c r="C253">
        <v>1</v>
      </c>
      <c r="D253">
        <v>0.96037713916813805</v>
      </c>
      <c r="E253">
        <v>0.76328775429166729</v>
      </c>
      <c r="F253">
        <v>0.75064110184603361</v>
      </c>
      <c r="G253">
        <v>0.66762902705364868</v>
      </c>
      <c r="H253">
        <v>0.74329558237658877</v>
      </c>
      <c r="I253">
        <v>0.80088008800880084</v>
      </c>
      <c r="J253">
        <v>0.64486448644864491</v>
      </c>
      <c r="K253">
        <v>0.60031683168316841</v>
      </c>
    </row>
    <row r="254" spans="3:11" x14ac:dyDescent="0.25">
      <c r="C254">
        <v>1</v>
      </c>
      <c r="D254">
        <v>0.96037713916813805</v>
      </c>
      <c r="E254">
        <v>0.76328775429166729</v>
      </c>
      <c r="F254">
        <v>0.75064110184603361</v>
      </c>
      <c r="G254">
        <v>0.66762902705364868</v>
      </c>
      <c r="H254">
        <v>0.73411909370527295</v>
      </c>
      <c r="I254">
        <v>0.73847384738473854</v>
      </c>
      <c r="J254">
        <v>0.69686968696869678</v>
      </c>
      <c r="K254">
        <v>0.56757227722772285</v>
      </c>
    </row>
    <row r="255" spans="3:11" x14ac:dyDescent="0.25">
      <c r="C255">
        <v>1</v>
      </c>
      <c r="D255">
        <v>0.96037713916813805</v>
      </c>
      <c r="E255">
        <v>0.76328775429166729</v>
      </c>
      <c r="F255">
        <v>0.75064110184603361</v>
      </c>
      <c r="G255">
        <v>0.66762902705364868</v>
      </c>
      <c r="H255">
        <v>0.73411909370527295</v>
      </c>
      <c r="I255">
        <v>0.73847384738473854</v>
      </c>
      <c r="J255">
        <v>0.64486448644864491</v>
      </c>
      <c r="K255">
        <v>0.54574257425742556</v>
      </c>
    </row>
    <row r="256" spans="3:11" x14ac:dyDescent="0.25">
      <c r="C256">
        <v>1</v>
      </c>
      <c r="D256">
        <v>0.96037713916813805</v>
      </c>
      <c r="E256">
        <v>0.76328775429166729</v>
      </c>
      <c r="F256">
        <v>0.75064110184603361</v>
      </c>
      <c r="G256">
        <v>0.68352495626921173</v>
      </c>
      <c r="H256">
        <v>0.73411909370527295</v>
      </c>
      <c r="I256">
        <v>0.73847384738473854</v>
      </c>
      <c r="J256">
        <v>0.64486448644864491</v>
      </c>
      <c r="K256">
        <v>0.54574257425742556</v>
      </c>
    </row>
    <row r="257" spans="3:11" x14ac:dyDescent="0.25">
      <c r="C257">
        <v>1</v>
      </c>
      <c r="D257">
        <v>0.96037713916813805</v>
      </c>
      <c r="E257">
        <v>0.76328775429166729</v>
      </c>
      <c r="F257">
        <v>0.74181003005960966</v>
      </c>
      <c r="G257">
        <v>0.65173309783808564</v>
      </c>
      <c r="H257">
        <v>0.69741313902000912</v>
      </c>
      <c r="I257">
        <v>0.74887488748874875</v>
      </c>
      <c r="J257">
        <v>0.67606760676067612</v>
      </c>
      <c r="K257">
        <v>0.65489108910891092</v>
      </c>
    </row>
    <row r="258" spans="3:11" x14ac:dyDescent="0.25">
      <c r="C258">
        <v>1</v>
      </c>
      <c r="D258">
        <v>0.96037713916813805</v>
      </c>
      <c r="E258">
        <v>0.76328775429166729</v>
      </c>
      <c r="F258">
        <v>0.79479646077815325</v>
      </c>
      <c r="G258">
        <v>0.70736885009255634</v>
      </c>
      <c r="H258">
        <v>0.79835451440448413</v>
      </c>
      <c r="I258">
        <v>0.88408840884088402</v>
      </c>
      <c r="J258">
        <v>0.83208320832083205</v>
      </c>
      <c r="K258">
        <v>0.86227326732673282</v>
      </c>
    </row>
    <row r="259" spans="3:11" x14ac:dyDescent="0.25">
      <c r="C259">
        <v>1</v>
      </c>
      <c r="D259">
        <v>0.96037713916813805</v>
      </c>
      <c r="E259">
        <v>0.76328775429166729</v>
      </c>
      <c r="F259">
        <v>0.79479646077815325</v>
      </c>
      <c r="G259">
        <v>0.70736885009255634</v>
      </c>
      <c r="H259">
        <v>0.79835451440448413</v>
      </c>
      <c r="I259">
        <v>0.88408840884088402</v>
      </c>
      <c r="J259">
        <v>0.83208320832083205</v>
      </c>
      <c r="K259">
        <v>0.86227326732673282</v>
      </c>
    </row>
    <row r="260" spans="3:11" x14ac:dyDescent="0.25">
      <c r="C260">
        <v>1</v>
      </c>
      <c r="D260">
        <v>0.96037713916813805</v>
      </c>
      <c r="E260">
        <v>0.76328775429166729</v>
      </c>
      <c r="F260">
        <v>0.73224666701188001</v>
      </c>
      <c r="G260">
        <v>0.59967848422342962</v>
      </c>
      <c r="H260">
        <v>0.6216199322779975</v>
      </c>
      <c r="I260">
        <v>0.62404269125527412</v>
      </c>
      <c r="J260">
        <v>0.54502584623341244</v>
      </c>
      <c r="K260">
        <v>0.5348277227722773</v>
      </c>
    </row>
    <row r="261" spans="3:11" x14ac:dyDescent="0.25">
      <c r="C261">
        <v>1</v>
      </c>
      <c r="D261">
        <v>0.97979457699710004</v>
      </c>
      <c r="E261">
        <v>0.80668444202910838</v>
      </c>
      <c r="F261">
        <v>0.80349020383958181</v>
      </c>
      <c r="G261">
        <v>0.68734608380410001</v>
      </c>
      <c r="H261">
        <v>0.74775593095445037</v>
      </c>
      <c r="I261">
        <v>0.79174625406550136</v>
      </c>
      <c r="J261">
        <v>0.7333300193095329</v>
      </c>
      <c r="K261">
        <v>0.70668820303874091</v>
      </c>
    </row>
    <row r="262" spans="3:11" x14ac:dyDescent="0.25">
      <c r="C262">
        <v>1</v>
      </c>
      <c r="D262">
        <v>0.96037713916813805</v>
      </c>
      <c r="E262">
        <v>0.76328775429166729</v>
      </c>
      <c r="F262">
        <v>0.75064110184603361</v>
      </c>
      <c r="G262">
        <v>0.66762902705364868</v>
      </c>
      <c r="H262">
        <v>0.73411909370527295</v>
      </c>
      <c r="I262">
        <v>0.73847384738473854</v>
      </c>
      <c r="J262">
        <v>0.64486448644864491</v>
      </c>
      <c r="K262">
        <v>0.60031683168316841</v>
      </c>
    </row>
    <row r="263" spans="3:11" x14ac:dyDescent="0.25">
      <c r="C263">
        <v>1</v>
      </c>
      <c r="D263">
        <v>0.96037713916813805</v>
      </c>
      <c r="E263">
        <v>0.76328775429166729</v>
      </c>
      <c r="F263">
        <v>0.75064110184603361</v>
      </c>
      <c r="G263">
        <v>0.66762902705364868</v>
      </c>
      <c r="H263">
        <v>0.73411909370527295</v>
      </c>
      <c r="I263">
        <v>0.73847384738473854</v>
      </c>
      <c r="J263">
        <v>0.64486448644864491</v>
      </c>
      <c r="K263">
        <v>0.60031683168316841</v>
      </c>
    </row>
    <row r="264" spans="3:11" x14ac:dyDescent="0.25">
      <c r="C264">
        <v>1</v>
      </c>
      <c r="D264">
        <v>0.96037713916813805</v>
      </c>
      <c r="E264">
        <v>0.76328775429166729</v>
      </c>
      <c r="F264">
        <v>0.75064110184603361</v>
      </c>
      <c r="G264">
        <v>0.66762902705364868</v>
      </c>
      <c r="H264">
        <v>0.73411909370527295</v>
      </c>
      <c r="I264">
        <v>0.73847384738473854</v>
      </c>
      <c r="J264">
        <v>0.64486448644864491</v>
      </c>
      <c r="K264">
        <v>0.60031683168316841</v>
      </c>
    </row>
    <row r="265" spans="3:11" x14ac:dyDescent="0.25">
      <c r="C265">
        <v>1</v>
      </c>
      <c r="D265">
        <v>0.96037713916813805</v>
      </c>
      <c r="E265">
        <v>0.76328775429166729</v>
      </c>
      <c r="F265">
        <v>0.75064110184603361</v>
      </c>
      <c r="G265">
        <v>0.66762902705364868</v>
      </c>
      <c r="H265">
        <v>0.73411909370527295</v>
      </c>
      <c r="I265">
        <v>0.73847384738473854</v>
      </c>
      <c r="J265">
        <v>0.64486448644864491</v>
      </c>
      <c r="K265">
        <v>0.60031683168316841</v>
      </c>
    </row>
    <row r="266" spans="3:11" x14ac:dyDescent="0.25">
      <c r="C266">
        <v>1</v>
      </c>
      <c r="D266">
        <v>0.97979457699710004</v>
      </c>
      <c r="E266">
        <v>0.81517585720836216</v>
      </c>
      <c r="F266">
        <v>0.79479646077815325</v>
      </c>
      <c r="G266">
        <v>0.6358371686225226</v>
      </c>
      <c r="H266">
        <v>0.64235420699211376</v>
      </c>
      <c r="I266">
        <v>0.62406240624062403</v>
      </c>
      <c r="J266">
        <v>0.57205720572057206</v>
      </c>
      <c r="K266">
        <v>0.43659405940594065</v>
      </c>
    </row>
    <row r="267" spans="3:11" x14ac:dyDescent="0.25">
      <c r="C267">
        <v>1</v>
      </c>
      <c r="D267">
        <v>0.97979457699710004</v>
      </c>
      <c r="E267">
        <v>0.78121019649134715</v>
      </c>
      <c r="F267">
        <v>0.67116145576821828</v>
      </c>
      <c r="G267">
        <v>0.60404531019139651</v>
      </c>
      <c r="H267">
        <v>0.64235420699211376</v>
      </c>
      <c r="I267">
        <v>0.62406240624062403</v>
      </c>
      <c r="J267">
        <v>0.57205720572057206</v>
      </c>
      <c r="K267">
        <v>0.43659405940594065</v>
      </c>
    </row>
    <row r="268" spans="3:11" x14ac:dyDescent="0.25">
      <c r="C268">
        <v>1</v>
      </c>
      <c r="D268">
        <v>0.97979457699710004</v>
      </c>
      <c r="E268">
        <v>0.81517585720836216</v>
      </c>
      <c r="F268">
        <v>0.79479646077815325</v>
      </c>
      <c r="G268">
        <v>0.47687787646689189</v>
      </c>
      <c r="H268">
        <v>0.53223634293632283</v>
      </c>
      <c r="I268">
        <v>0.52005200520051997</v>
      </c>
      <c r="J268">
        <v>0.46804680468046805</v>
      </c>
      <c r="K268">
        <v>0.54574257425742556</v>
      </c>
    </row>
    <row r="269" spans="3:11" x14ac:dyDescent="0.25">
      <c r="C269">
        <v>1</v>
      </c>
      <c r="D269">
        <v>0.97979457699710004</v>
      </c>
      <c r="E269">
        <v>0.81517585720836216</v>
      </c>
      <c r="F269">
        <v>0.79479646077815325</v>
      </c>
      <c r="G269">
        <v>0.60404531019139651</v>
      </c>
      <c r="H269">
        <v>0.64235420699211376</v>
      </c>
      <c r="I269">
        <v>0.62406240624062403</v>
      </c>
      <c r="J269">
        <v>0.57205720572057206</v>
      </c>
      <c r="K269">
        <v>0.43659405940594065</v>
      </c>
    </row>
    <row r="270" spans="3:11" x14ac:dyDescent="0.25">
      <c r="C270">
        <v>1</v>
      </c>
      <c r="D270">
        <v>0.97979457699710004</v>
      </c>
      <c r="E270">
        <v>0.81517585720836216</v>
      </c>
      <c r="F270">
        <v>0.84778289149669672</v>
      </c>
      <c r="G270">
        <v>0.47687787646689189</v>
      </c>
      <c r="H270">
        <v>0.4771774109084273</v>
      </c>
      <c r="I270">
        <v>0.43684368436843679</v>
      </c>
      <c r="J270">
        <v>0.46804680468046805</v>
      </c>
      <c r="K270">
        <v>0.38201980198019803</v>
      </c>
    </row>
    <row r="271" spans="3:11" x14ac:dyDescent="0.25">
      <c r="C271">
        <v>1</v>
      </c>
      <c r="D271">
        <v>0.97979457699710004</v>
      </c>
      <c r="E271">
        <v>0.81517585720836216</v>
      </c>
      <c r="F271">
        <v>0.84778289149669672</v>
      </c>
      <c r="G271">
        <v>0.73916070852368254</v>
      </c>
      <c r="H271">
        <v>0.82588398041843192</v>
      </c>
      <c r="I271">
        <v>0.88408840884088402</v>
      </c>
      <c r="J271">
        <v>0.83208320832083205</v>
      </c>
      <c r="K271">
        <v>0.82952871287128727</v>
      </c>
    </row>
    <row r="272" spans="3:11" x14ac:dyDescent="0.25">
      <c r="C272">
        <v>1</v>
      </c>
      <c r="D272">
        <v>0.97979457699710004</v>
      </c>
      <c r="E272">
        <v>0.81517585720836216</v>
      </c>
      <c r="F272">
        <v>0.84778289149669672</v>
      </c>
      <c r="G272">
        <v>0.73916070852368254</v>
      </c>
      <c r="H272">
        <v>0.82588398041843192</v>
      </c>
      <c r="I272">
        <v>0.88408840884088402</v>
      </c>
      <c r="J272">
        <v>0.83208320832083205</v>
      </c>
      <c r="K272">
        <v>0.82952871287128727</v>
      </c>
    </row>
    <row r="273" spans="3:11" x14ac:dyDescent="0.25">
      <c r="C273">
        <v>1</v>
      </c>
      <c r="D273">
        <v>0.97979457699710004</v>
      </c>
      <c r="E273">
        <v>0.81517585720836216</v>
      </c>
      <c r="F273">
        <v>0.83895181971027277</v>
      </c>
      <c r="G273">
        <v>0.7232647793081195</v>
      </c>
      <c r="H273">
        <v>0.79835451440448413</v>
      </c>
      <c r="I273">
        <v>0.83208320832083205</v>
      </c>
      <c r="J273">
        <v>0.78007800780077996</v>
      </c>
      <c r="K273">
        <v>0.76403960396039605</v>
      </c>
    </row>
    <row r="274" spans="3:11" x14ac:dyDescent="0.25">
      <c r="C274">
        <v>1</v>
      </c>
      <c r="D274">
        <v>0.97979457699710004</v>
      </c>
      <c r="E274">
        <v>0.81517585720836216</v>
      </c>
      <c r="F274">
        <v>0.83895181971027277</v>
      </c>
      <c r="G274">
        <v>0.7232647793081195</v>
      </c>
      <c r="H274">
        <v>0.79835451440448413</v>
      </c>
      <c r="I274">
        <v>0.83208320832083205</v>
      </c>
      <c r="J274">
        <v>0.78007800780077996</v>
      </c>
      <c r="K274">
        <v>0.76403960396039605</v>
      </c>
    </row>
    <row r="275" spans="3:11" x14ac:dyDescent="0.25">
      <c r="C275">
        <v>1</v>
      </c>
      <c r="D275">
        <v>0.97979457699710004</v>
      </c>
      <c r="E275">
        <v>0.80668444202910838</v>
      </c>
      <c r="F275">
        <v>0.80349020383958181</v>
      </c>
      <c r="G275">
        <v>0.68734608380410001</v>
      </c>
      <c r="H275">
        <v>0.74775593095445037</v>
      </c>
      <c r="I275">
        <v>0.79174625406550136</v>
      </c>
      <c r="J275">
        <v>0.7333300193095329</v>
      </c>
      <c r="K275">
        <v>0.70668820303874091</v>
      </c>
    </row>
    <row r="276" spans="3:11" x14ac:dyDescent="0.25">
      <c r="C276">
        <v>1</v>
      </c>
      <c r="D276">
        <v>0.97979457699710004</v>
      </c>
      <c r="E276">
        <v>0.80668444202910838</v>
      </c>
      <c r="F276">
        <v>0.80349020383958181</v>
      </c>
      <c r="G276">
        <v>0.68734608380410001</v>
      </c>
      <c r="H276">
        <v>0.74775593095445037</v>
      </c>
      <c r="I276">
        <v>0.79174625406550136</v>
      </c>
      <c r="J276">
        <v>0.7333300193095329</v>
      </c>
      <c r="K276">
        <v>0.70668820303874091</v>
      </c>
    </row>
    <row r="277" spans="3:11" x14ac:dyDescent="0.25">
      <c r="C277">
        <v>1</v>
      </c>
      <c r="D277">
        <v>0.97979457699710004</v>
      </c>
      <c r="E277">
        <v>0.81517585720836216</v>
      </c>
      <c r="F277">
        <v>0.84778289149669672</v>
      </c>
      <c r="G277">
        <v>0.73916070852368254</v>
      </c>
      <c r="H277">
        <v>0.82588398041843192</v>
      </c>
      <c r="I277">
        <v>0.88408840884088402</v>
      </c>
      <c r="J277">
        <v>0.83208320832083205</v>
      </c>
      <c r="K277">
        <v>0.82952871287128727</v>
      </c>
    </row>
    <row r="278" spans="3:11" x14ac:dyDescent="0.25">
      <c r="C278">
        <v>1</v>
      </c>
      <c r="D278">
        <v>0.97979457699710004</v>
      </c>
      <c r="E278">
        <v>0.81517585720836216</v>
      </c>
      <c r="F278">
        <v>0.84778289149669672</v>
      </c>
      <c r="G278">
        <v>0.73916070852368254</v>
      </c>
      <c r="H278">
        <v>0.82588398041843192</v>
      </c>
      <c r="I278">
        <v>0.88408840884088402</v>
      </c>
      <c r="J278">
        <v>0.83208320832083205</v>
      </c>
      <c r="K278">
        <v>0.82952871287128727</v>
      </c>
    </row>
    <row r="279" spans="3:11" x14ac:dyDescent="0.25">
      <c r="C279">
        <v>1</v>
      </c>
      <c r="D279">
        <v>0.97979457699710004</v>
      </c>
      <c r="E279">
        <v>0.81517585720836216</v>
      </c>
      <c r="F279">
        <v>0.84778289149669672</v>
      </c>
      <c r="G279">
        <v>0.73916070852368254</v>
      </c>
      <c r="H279">
        <v>0.82588398041843192</v>
      </c>
      <c r="I279">
        <v>0.88408840884088402</v>
      </c>
      <c r="J279">
        <v>0.83208320832083205</v>
      </c>
      <c r="K279">
        <v>0.82952871287128727</v>
      </c>
    </row>
    <row r="280" spans="3:11" x14ac:dyDescent="0.25">
      <c r="C280">
        <v>1</v>
      </c>
      <c r="D280">
        <v>0.97979457699710004</v>
      </c>
      <c r="E280">
        <v>0.81517585720836216</v>
      </c>
      <c r="F280">
        <v>0.84778289149669672</v>
      </c>
      <c r="G280">
        <v>0.73916070852368254</v>
      </c>
      <c r="H280">
        <v>0.82588398041843192</v>
      </c>
      <c r="I280">
        <v>0.88408840884088402</v>
      </c>
      <c r="J280">
        <v>0.83208320832083205</v>
      </c>
      <c r="K280">
        <v>0.82952871287128727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AG150"/>
  <sheetViews>
    <sheetView tabSelected="1" zoomScaleNormal="100" workbookViewId="0">
      <pane xSplit="2" ySplit="2" topLeftCell="M3" activePane="bottomRight" state="frozen"/>
      <selection activeCell="J29" sqref="J29"/>
      <selection pane="topRight" activeCell="J29" sqref="J29"/>
      <selection pane="bottomLeft" activeCell="J29" sqref="J29"/>
      <selection pane="bottomRight" activeCell="Y3" sqref="Y3:AG146"/>
    </sheetView>
  </sheetViews>
  <sheetFormatPr baseColWidth="10" defaultColWidth="11.42578125" defaultRowHeight="15" x14ac:dyDescent="0.25"/>
  <cols>
    <col min="12" max="17" width="11.42578125" style="106"/>
  </cols>
  <sheetData>
    <row r="1" spans="1:33" ht="15.75" thickBot="1" x14ac:dyDescent="0.3">
      <c r="O1" s="168" t="s">
        <v>212</v>
      </c>
      <c r="P1" s="169"/>
      <c r="Q1" s="169"/>
      <c r="R1" s="169"/>
      <c r="S1" s="169"/>
      <c r="T1" s="169"/>
      <c r="U1" s="169"/>
      <c r="V1" s="169"/>
      <c r="W1" s="170"/>
      <c r="Y1" s="171" t="s">
        <v>214</v>
      </c>
      <c r="Z1" s="172"/>
      <c r="AA1" s="172"/>
      <c r="AB1" s="172"/>
      <c r="AC1" s="172"/>
      <c r="AD1" s="172"/>
      <c r="AE1" s="172"/>
      <c r="AF1" s="172"/>
      <c r="AG1" s="173"/>
    </row>
    <row r="2" spans="1:33" ht="15.75" thickBot="1" x14ac:dyDescent="0.3">
      <c r="C2">
        <v>2011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  <c r="M2" s="106" t="s">
        <v>213</v>
      </c>
      <c r="O2" s="106">
        <v>2011</v>
      </c>
      <c r="P2" s="106">
        <v>2015</v>
      </c>
      <c r="Q2" s="106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Y2">
        <v>2011</v>
      </c>
      <c r="Z2">
        <v>2015</v>
      </c>
      <c r="AA2">
        <v>2020</v>
      </c>
      <c r="AB2">
        <v>2025</v>
      </c>
      <c r="AC2">
        <v>2030</v>
      </c>
      <c r="AD2">
        <v>2035</v>
      </c>
      <c r="AE2">
        <v>2040</v>
      </c>
      <c r="AF2">
        <v>2045</v>
      </c>
      <c r="AG2">
        <v>2050</v>
      </c>
    </row>
    <row r="3" spans="1:33" x14ac:dyDescent="0.25">
      <c r="A3" s="136" t="s">
        <v>183</v>
      </c>
      <c r="B3" s="137" t="s">
        <v>210</v>
      </c>
      <c r="C3" s="137">
        <f>IF(ABS(Y3)&lt;0.05,O3,IF(ABS(Y3)&lt;0.1,O3*(1-(Y3/$M$3)),O3*(1-(Y3/($M$3/2)))))</f>
        <v>1</v>
      </c>
      <c r="D3" s="137">
        <f t="shared" ref="D3:K3" si="0">IF(ABS(Z3)&lt;0.05,P3,IF(ABS(Z3)&lt;0.1,P3*(1-(Z3/$M$3)),P3*(1-(Z3/($M$3/2)))))</f>
        <v>0.92551055588469111</v>
      </c>
      <c r="E3" s="137">
        <f t="shared" si="0"/>
        <v>0.78984890918500827</v>
      </c>
      <c r="F3" s="137">
        <f t="shared" si="0"/>
        <v>0.7679432328393706</v>
      </c>
      <c r="G3" s="137">
        <f t="shared" si="0"/>
        <v>0.86370708416877895</v>
      </c>
      <c r="H3" s="137">
        <f t="shared" si="0"/>
        <v>1.0603338490481773</v>
      </c>
      <c r="I3" s="137">
        <f t="shared" si="0"/>
        <v>1.1016423638520279</v>
      </c>
      <c r="J3" s="137">
        <f t="shared" si="0"/>
        <v>0.99323749183851784</v>
      </c>
      <c r="K3" s="138">
        <f t="shared" si="0"/>
        <v>1.1131575415113435</v>
      </c>
      <c r="M3" s="135">
        <v>2</v>
      </c>
      <c r="O3" s="106">
        <v>1</v>
      </c>
      <c r="P3" s="106">
        <v>0.92551055588469111</v>
      </c>
      <c r="Q3" s="106">
        <v>0.78984890918500827</v>
      </c>
      <c r="R3">
        <v>0.7679432328393706</v>
      </c>
      <c r="S3">
        <v>0.86370708416877895</v>
      </c>
      <c r="T3">
        <v>1.0935579644186308</v>
      </c>
      <c r="U3">
        <v>1.1335692425123578</v>
      </c>
      <c r="V3">
        <v>1.1196848616351598</v>
      </c>
      <c r="W3">
        <v>1.1570428906970109</v>
      </c>
      <c r="Y3" s="149">
        <v>0</v>
      </c>
      <c r="Z3" s="150">
        <v>1.7968857790350477E-2</v>
      </c>
      <c r="AA3" s="150">
        <v>3.2201691944362155E-2</v>
      </c>
      <c r="AB3" s="150">
        <v>2.3776985430764161E-2</v>
      </c>
      <c r="AC3" s="150">
        <v>3.9284826150638809E-2</v>
      </c>
      <c r="AD3" s="150">
        <v>6.0763336652422437E-2</v>
      </c>
      <c r="AE3" s="150">
        <v>5.632982523338316E-2</v>
      </c>
      <c r="AF3" s="150">
        <v>0.11293121317366146</v>
      </c>
      <c r="AG3" s="151">
        <v>7.5857774225172758E-2</v>
      </c>
    </row>
    <row r="4" spans="1:33" x14ac:dyDescent="0.25">
      <c r="A4" s="139" t="s">
        <v>183</v>
      </c>
      <c r="B4" s="134" t="s">
        <v>204</v>
      </c>
      <c r="C4" s="134">
        <f t="shared" ref="C4:C15" si="1">IF(ABS(Y4)&lt;0.05,O4,IF(ABS(Y4)&lt;0.1,O4*(1-(Y4/$M$3)),O4*(1-(Y4/($M$3/2)))))</f>
        <v>1</v>
      </c>
      <c r="D4" s="134">
        <f t="shared" ref="D4:D15" si="2">IF(ABS(Z4)&lt;0.05,P4,IF(ABS(Z4)&lt;0.1,P4*(1-(Z4/$M$3)),P4*(1-(Z4/($M$3/2)))))</f>
        <v>1.0641337669268034</v>
      </c>
      <c r="E4" s="134">
        <f t="shared" ref="E4:E15" si="3">IF(ABS(AA4)&lt;0.05,Q4,IF(ABS(AA4)&lt;0.1,Q4*(1-(AA4/$M$3)),Q4*(1-(AA4/($M$3/2)))))</f>
        <v>0.94488812177466275</v>
      </c>
      <c r="F4" s="134">
        <f t="shared" ref="F4:F15" si="4">IF(ABS(AB4)&lt;0.05,R4,IF(ABS(AB4)&lt;0.1,R4*(1-(AB4/$M$3)),R4*(1-(AB4/($M$3/2)))))</f>
        <v>0.9798833267099788</v>
      </c>
      <c r="G4" s="134">
        <f t="shared" ref="G4:G15" si="5">IF(ABS(AC4)&lt;0.05,S4,IF(ABS(AC4)&lt;0.1,S4*(1-(AC4/$M$3)),S4*(1-(AC4/($M$3/2)))))</f>
        <v>1.0222334312822927</v>
      </c>
      <c r="H4" s="134">
        <f t="shared" ref="H4:H15" si="6">IF(ABS(AD4)&lt;0.05,T4,IF(ABS(AD4)&lt;0.1,T4*(1-(AD4/$M$3)),T4*(1-(AD4/($M$3/2)))))</f>
        <v>1.2231270096398557</v>
      </c>
      <c r="I4" s="134">
        <f t="shared" ref="I4:I15" si="7">IF(ABS(AE4)&lt;0.05,U4,IF(ABS(AE4)&lt;0.1,U4*(1-(AE4/$M$3)),U4*(1-(AE4/($M$3/2)))))</f>
        <v>1.1508967387355606</v>
      </c>
      <c r="J4" s="134">
        <f t="shared" ref="J4:J15" si="8">IF(ABS(AF4)&lt;0.05,V4,IF(ABS(AF4)&lt;0.1,V4*(1-(AF4/$M$3)),V4*(1-(AF4/($M$3/2)))))</f>
        <v>0.94041751372232751</v>
      </c>
      <c r="K4" s="140">
        <f t="shared" ref="K4:K15" si="9">IF(ABS(AG4)&lt;0.05,W4,IF(ABS(AG4)&lt;0.1,W4*(1-(AG4/$M$3)),W4*(1-(AG4/($M$3/2)))))</f>
        <v>0.90668702467771323</v>
      </c>
      <c r="O4" s="106">
        <v>1</v>
      </c>
      <c r="P4" s="106">
        <v>1.0641337669268034</v>
      </c>
      <c r="Q4" s="106">
        <v>0.94488812177466275</v>
      </c>
      <c r="R4">
        <v>0.9798833267099788</v>
      </c>
      <c r="S4">
        <v>1.0222334312822927</v>
      </c>
      <c r="T4">
        <v>1.2231270096398557</v>
      </c>
      <c r="U4">
        <v>1.180939958051574</v>
      </c>
      <c r="V4">
        <v>1.0742756734160306</v>
      </c>
      <c r="W4">
        <v>0.94031337787715441</v>
      </c>
      <c r="Y4" s="152">
        <v>0</v>
      </c>
      <c r="Z4" s="153">
        <v>2.8767912373129614E-2</v>
      </c>
      <c r="AA4" s="153">
        <v>2.8268048257370754E-2</v>
      </c>
      <c r="AB4" s="153">
        <v>-3.5887274597806371E-3</v>
      </c>
      <c r="AC4" s="153">
        <v>1.1109566027865836E-2</v>
      </c>
      <c r="AD4" s="153">
        <v>4.1198523363446912E-2</v>
      </c>
      <c r="AE4" s="153">
        <v>5.0880180844386919E-2</v>
      </c>
      <c r="AF4" s="153">
        <v>0.1246031749635127</v>
      </c>
      <c r="AG4" s="154">
        <v>7.1521588420566495E-2</v>
      </c>
    </row>
    <row r="5" spans="1:33" x14ac:dyDescent="0.25">
      <c r="A5" s="141" t="s">
        <v>183</v>
      </c>
      <c r="B5" s="135" t="s">
        <v>205</v>
      </c>
      <c r="C5" s="135">
        <f t="shared" si="1"/>
        <v>1</v>
      </c>
      <c r="D5" s="135">
        <f t="shared" si="2"/>
        <v>0.90885660073619423</v>
      </c>
      <c r="E5" s="135">
        <f t="shared" si="3"/>
        <v>0.95981184602321068</v>
      </c>
      <c r="F5" s="135">
        <f t="shared" si="4"/>
        <v>0.87383911053657715</v>
      </c>
      <c r="G5" s="135">
        <f t="shared" si="5"/>
        <v>0.76787572662710957</v>
      </c>
      <c r="H5" s="135">
        <f t="shared" si="6"/>
        <v>0.78386955528884539</v>
      </c>
      <c r="I5" s="135">
        <f t="shared" si="7"/>
        <v>0.68613235638843961</v>
      </c>
      <c r="J5" s="135">
        <f t="shared" si="8"/>
        <v>0.59104368626302928</v>
      </c>
      <c r="K5" s="142">
        <f t="shared" si="9"/>
        <v>0.47352537319408317</v>
      </c>
      <c r="O5" s="106">
        <v>1</v>
      </c>
      <c r="P5" s="106">
        <v>0.90885660073619423</v>
      </c>
      <c r="Q5" s="106">
        <v>0.95981184602321068</v>
      </c>
      <c r="R5">
        <v>0.87383911053657715</v>
      </c>
      <c r="S5">
        <v>0.76787572662710957</v>
      </c>
      <c r="T5">
        <v>0.78386955528884539</v>
      </c>
      <c r="U5">
        <v>0.68613235638843961</v>
      </c>
      <c r="V5">
        <v>0.61825920747858565</v>
      </c>
      <c r="W5">
        <v>0.47352537319408317</v>
      </c>
      <c r="Y5" s="152">
        <v>0</v>
      </c>
      <c r="Z5" s="153">
        <v>4.2402346400502678E-3</v>
      </c>
      <c r="AA5" s="153">
        <v>3.1828274581631635E-2</v>
      </c>
      <c r="AB5" s="153">
        <v>2.2389959580921562E-2</v>
      </c>
      <c r="AC5" s="153">
        <v>2.4398900753439177E-2</v>
      </c>
      <c r="AD5" s="153">
        <v>3.4069982978929318E-2</v>
      </c>
      <c r="AE5" s="153">
        <v>7.6742255849112616E-3</v>
      </c>
      <c r="AF5" s="153">
        <v>8.8039194196712425E-2</v>
      </c>
      <c r="AG5" s="154">
        <v>2.5428255903021561E-2</v>
      </c>
    </row>
    <row r="6" spans="1:33" x14ac:dyDescent="0.25">
      <c r="A6" s="139" t="s">
        <v>183</v>
      </c>
      <c r="B6" s="134" t="s">
        <v>198</v>
      </c>
      <c r="C6" s="134">
        <f t="shared" si="1"/>
        <v>1</v>
      </c>
      <c r="D6" s="134">
        <f t="shared" si="2"/>
        <v>0.82875936164370567</v>
      </c>
      <c r="E6" s="134">
        <f t="shared" si="3"/>
        <v>1.1830077167974069</v>
      </c>
      <c r="F6" s="134">
        <f t="shared" si="4"/>
        <v>1.1797220214405579</v>
      </c>
      <c r="G6" s="134">
        <f t="shared" si="5"/>
        <v>0.75557957883315352</v>
      </c>
      <c r="H6" s="134">
        <f t="shared" si="6"/>
        <v>0.80154815090957365</v>
      </c>
      <c r="I6" s="134">
        <f t="shared" si="7"/>
        <v>0.65824400004248795</v>
      </c>
      <c r="J6" s="134">
        <f t="shared" si="8"/>
        <v>0.48931456105699012</v>
      </c>
      <c r="K6" s="140">
        <f t="shared" si="9"/>
        <v>0.27172497534707729</v>
      </c>
      <c r="O6" s="106">
        <v>1</v>
      </c>
      <c r="P6" s="106">
        <v>0.82875936164370567</v>
      </c>
      <c r="Q6" s="106">
        <v>1.2167102827440637</v>
      </c>
      <c r="R6">
        <v>1.2410098515066057</v>
      </c>
      <c r="S6">
        <v>0.75557957883315352</v>
      </c>
      <c r="T6">
        <v>0.80154815090957365</v>
      </c>
      <c r="U6">
        <v>0.68107498221602436</v>
      </c>
      <c r="V6">
        <v>0.51085274559699756</v>
      </c>
      <c r="W6">
        <v>0.27966060911731955</v>
      </c>
      <c r="Y6" s="152">
        <v>0</v>
      </c>
      <c r="Z6" s="153">
        <v>-5.1903858932827885E-3</v>
      </c>
      <c r="AA6" s="153">
        <v>5.5399492261456018E-2</v>
      </c>
      <c r="AB6" s="153">
        <v>9.8770900153038035E-2</v>
      </c>
      <c r="AC6" s="153">
        <v>2.694589439921774E-2</v>
      </c>
      <c r="AD6" s="153">
        <v>4.0780668860943746E-2</v>
      </c>
      <c r="AE6" s="153">
        <v>6.7043960708264044E-2</v>
      </c>
      <c r="AF6" s="153">
        <v>8.4322477370019119E-2</v>
      </c>
      <c r="AG6" s="154">
        <v>5.6751887906481634E-2</v>
      </c>
    </row>
    <row r="7" spans="1:33" x14ac:dyDescent="0.25">
      <c r="A7" s="141" t="s">
        <v>183</v>
      </c>
      <c r="B7" s="135" t="s">
        <v>203</v>
      </c>
      <c r="C7" s="135">
        <f t="shared" si="1"/>
        <v>1</v>
      </c>
      <c r="D7" s="135">
        <f t="shared" si="2"/>
        <v>1.0543951936552716</v>
      </c>
      <c r="E7" s="135">
        <f t="shared" si="3"/>
        <v>0.86613321397617937</v>
      </c>
      <c r="F7" s="135">
        <f t="shared" si="4"/>
        <v>0.82095611384209044</v>
      </c>
      <c r="G7" s="135">
        <f t="shared" si="5"/>
        <v>0.80974058553009376</v>
      </c>
      <c r="H7" s="135">
        <f t="shared" si="6"/>
        <v>0.860056007060929</v>
      </c>
      <c r="I7" s="135">
        <f t="shared" si="7"/>
        <v>0.84393108641845094</v>
      </c>
      <c r="J7" s="135">
        <f t="shared" si="8"/>
        <v>0.77550481873084931</v>
      </c>
      <c r="K7" s="142">
        <f t="shared" si="9"/>
        <v>0.88749785112835755</v>
      </c>
      <c r="O7" s="106">
        <v>1</v>
      </c>
      <c r="P7" s="106">
        <v>1.0543951936552716</v>
      </c>
      <c r="Q7" s="106">
        <v>0.86613321397617937</v>
      </c>
      <c r="R7">
        <v>0.82095611384209044</v>
      </c>
      <c r="S7">
        <v>0.80974058553009376</v>
      </c>
      <c r="T7">
        <v>0.860056007060929</v>
      </c>
      <c r="U7">
        <v>0.87154977207719508</v>
      </c>
      <c r="V7">
        <v>0.80209372616339336</v>
      </c>
      <c r="W7">
        <v>0.88749785112835755</v>
      </c>
      <c r="Y7" s="152">
        <v>0</v>
      </c>
      <c r="Z7" s="153">
        <v>2.787231899994759E-2</v>
      </c>
      <c r="AA7" s="153">
        <v>4.3369006895009554E-2</v>
      </c>
      <c r="AB7" s="153">
        <v>2.7917913947604962E-2</v>
      </c>
      <c r="AC7" s="153">
        <v>3.5975443416391008E-2</v>
      </c>
      <c r="AD7" s="153">
        <v>4.7927859505158196E-2</v>
      </c>
      <c r="AE7" s="153">
        <v>6.3378332583162889E-2</v>
      </c>
      <c r="AF7" s="153">
        <v>6.6298754285799441E-2</v>
      </c>
      <c r="AG7" s="154">
        <v>1.1829447265538719E-2</v>
      </c>
    </row>
    <row r="8" spans="1:33" x14ac:dyDescent="0.25">
      <c r="A8" s="139" t="s">
        <v>183</v>
      </c>
      <c r="B8" s="134" t="s">
        <v>216</v>
      </c>
      <c r="C8" s="134"/>
      <c r="D8" s="134"/>
      <c r="E8" s="134"/>
      <c r="F8" s="134"/>
      <c r="G8" s="134"/>
      <c r="H8" s="134"/>
      <c r="I8" s="134"/>
      <c r="J8" s="134"/>
      <c r="K8" s="140"/>
      <c r="Y8" s="152">
        <v>0</v>
      </c>
      <c r="Z8" s="153">
        <v>1.1776775885630189E-2</v>
      </c>
      <c r="AA8" s="153">
        <v>-0.1197442615357094</v>
      </c>
      <c r="AB8" s="153">
        <v>-0.11269521667427185</v>
      </c>
      <c r="AC8" s="153">
        <v>-0.18819818792077231</v>
      </c>
      <c r="AD8" s="153">
        <v>1.1212380397172157E-2</v>
      </c>
      <c r="AE8" s="153">
        <v>0.15505510280849255</v>
      </c>
      <c r="AF8" s="153">
        <v>0.64395571092843285</v>
      </c>
      <c r="AG8" s="154">
        <v>1.1190588366949399</v>
      </c>
    </row>
    <row r="9" spans="1:33" x14ac:dyDescent="0.25">
      <c r="A9" s="141" t="s">
        <v>183</v>
      </c>
      <c r="B9" s="135" t="s">
        <v>206</v>
      </c>
      <c r="C9" s="135">
        <f t="shared" ref="C9:K11" si="10">IF(ABS(Y9)&lt;0.05,O9,IF(ABS(Y9)&lt;0.1,O9*(1-(Y9/$M$3)),O9*(1-(Y9/($M$3/2)))))</f>
        <v>1</v>
      </c>
      <c r="D9" s="135">
        <f t="shared" si="10"/>
        <v>0.89085071367989777</v>
      </c>
      <c r="E9" s="135">
        <f t="shared" si="10"/>
        <v>0.82829391709734079</v>
      </c>
      <c r="F9" s="135">
        <f t="shared" si="10"/>
        <v>0.76269283802547039</v>
      </c>
      <c r="G9" s="135">
        <f t="shared" si="10"/>
        <v>0.71053405588423124</v>
      </c>
      <c r="H9" s="135">
        <f t="shared" si="10"/>
        <v>0.60369450474642927</v>
      </c>
      <c r="I9" s="135">
        <f t="shared" si="10"/>
        <v>0.46810596944387262</v>
      </c>
      <c r="J9" s="135">
        <f t="shared" si="10"/>
        <v>0.38747718232143069</v>
      </c>
      <c r="K9" s="142">
        <f t="shared" si="10"/>
        <v>0.11339637645451422</v>
      </c>
      <c r="O9" s="106">
        <v>1</v>
      </c>
      <c r="P9" s="106">
        <v>0.89085071367989777</v>
      </c>
      <c r="Q9" s="106">
        <v>0.82829391709734079</v>
      </c>
      <c r="R9">
        <v>0.76269283802547039</v>
      </c>
      <c r="S9">
        <v>0.72929082136889412</v>
      </c>
      <c r="T9">
        <v>0.62100130706282131</v>
      </c>
      <c r="U9">
        <v>0.46810596944387262</v>
      </c>
      <c r="V9">
        <v>0.38747718232143069</v>
      </c>
      <c r="W9">
        <v>6.7463715090612789E-2</v>
      </c>
      <c r="Y9" s="152">
        <v>0</v>
      </c>
      <c r="Z9" s="153">
        <v>-4.2448659076790136E-2</v>
      </c>
      <c r="AA9" s="153">
        <v>4.2394312679557018E-2</v>
      </c>
      <c r="AB9" s="153">
        <v>4.2087108600008881E-2</v>
      </c>
      <c r="AC9" s="153">
        <v>5.1438369810979094E-2</v>
      </c>
      <c r="AD9" s="153">
        <v>5.5738376456078112E-2</v>
      </c>
      <c r="AE9" s="153">
        <v>-1.3993727341146678E-2</v>
      </c>
      <c r="AF9" s="153">
        <v>-2.3562770812018782E-2</v>
      </c>
      <c r="AG9" s="154">
        <v>-0.68084986577166295</v>
      </c>
    </row>
    <row r="10" spans="1:33" x14ac:dyDescent="0.25">
      <c r="A10" s="139" t="s">
        <v>183</v>
      </c>
      <c r="B10" s="134" t="s">
        <v>201</v>
      </c>
      <c r="C10" s="134">
        <f t="shared" si="10"/>
        <v>1</v>
      </c>
      <c r="D10" s="134">
        <f t="shared" si="10"/>
        <v>0.92793938519633545</v>
      </c>
      <c r="E10" s="134">
        <f t="shared" si="10"/>
        <v>0.82436816192575157</v>
      </c>
      <c r="F10" s="134">
        <f t="shared" si="10"/>
        <v>0.71359454386037668</v>
      </c>
      <c r="G10" s="134">
        <f t="shared" si="10"/>
        <v>0.69245138570011089</v>
      </c>
      <c r="H10" s="134">
        <f t="shared" si="10"/>
        <v>0.56638403633388501</v>
      </c>
      <c r="I10" s="134">
        <f t="shared" si="10"/>
        <v>0.43828065211454698</v>
      </c>
      <c r="J10" s="134">
        <f t="shared" si="10"/>
        <v>0.37015343990753485</v>
      </c>
      <c r="K10" s="140">
        <f t="shared" si="10"/>
        <v>0.19905322267979383</v>
      </c>
      <c r="O10" s="106">
        <v>1</v>
      </c>
      <c r="P10" s="106">
        <v>0.92793938519633545</v>
      </c>
      <c r="Q10" s="106">
        <v>0.82436816192575157</v>
      </c>
      <c r="R10">
        <v>0.71359454386037668</v>
      </c>
      <c r="S10">
        <v>0.71771401549144676</v>
      </c>
      <c r="T10">
        <v>0.58970837261159137</v>
      </c>
      <c r="U10">
        <v>0.45273827725980453</v>
      </c>
      <c r="V10">
        <v>0.38081189936453913</v>
      </c>
      <c r="W10">
        <v>0.19905322267979383</v>
      </c>
      <c r="Y10" s="152">
        <v>0</v>
      </c>
      <c r="Z10" s="153">
        <v>4.3917995427587439E-2</v>
      </c>
      <c r="AA10" s="153">
        <v>2.6194265548809659E-2</v>
      </c>
      <c r="AB10" s="153">
        <v>4.6727885901142539E-2</v>
      </c>
      <c r="AC10" s="153">
        <v>7.0397482133709333E-2</v>
      </c>
      <c r="AD10" s="153">
        <v>7.9104646842343154E-2</v>
      </c>
      <c r="AE10" s="153">
        <v>6.386747430662254E-2</v>
      </c>
      <c r="AF10" s="153">
        <v>5.5977554665650041E-2</v>
      </c>
      <c r="AG10" s="154">
        <v>9.0935297450422028E-3</v>
      </c>
    </row>
    <row r="11" spans="1:33" x14ac:dyDescent="0.25">
      <c r="A11" s="141" t="s">
        <v>183</v>
      </c>
      <c r="B11" s="135" t="s">
        <v>215</v>
      </c>
      <c r="C11" s="135">
        <f t="shared" si="10"/>
        <v>1</v>
      </c>
      <c r="D11" s="135">
        <f t="shared" si="10"/>
        <v>0.97911805965193588</v>
      </c>
      <c r="E11" s="135">
        <f t="shared" si="10"/>
        <v>1.0096982766740517</v>
      </c>
      <c r="F11" s="135">
        <f t="shared" si="10"/>
        <v>0.91668631155783842</v>
      </c>
      <c r="G11" s="135">
        <f t="shared" si="10"/>
        <v>0.8661386498693342</v>
      </c>
      <c r="H11" s="135">
        <f t="shared" si="10"/>
        <v>0.89696896309323038</v>
      </c>
      <c r="I11" s="135">
        <f t="shared" si="10"/>
        <v>0.92575529913841692</v>
      </c>
      <c r="J11" s="135">
        <f t="shared" si="10"/>
        <v>0.84081337588142113</v>
      </c>
      <c r="K11" s="142">
        <f t="shared" si="10"/>
        <v>0.77977100058093707</v>
      </c>
      <c r="O11" s="106">
        <v>1</v>
      </c>
      <c r="P11" s="106">
        <v>0.97911805965193588</v>
      </c>
      <c r="Q11" s="106">
        <v>1.0096982766740517</v>
      </c>
      <c r="R11">
        <v>0.91668631155783842</v>
      </c>
      <c r="S11">
        <v>0.8661386498693342</v>
      </c>
      <c r="T11">
        <v>0.89696896309323038</v>
      </c>
      <c r="U11">
        <v>0.92575529913841692</v>
      </c>
      <c r="V11">
        <v>0.84081337588142113</v>
      </c>
      <c r="W11">
        <v>0.77977100058093707</v>
      </c>
      <c r="Y11" s="152"/>
      <c r="Z11" s="153"/>
      <c r="AA11" s="153"/>
      <c r="AB11" s="153"/>
      <c r="AC11" s="153"/>
      <c r="AD11" s="153"/>
      <c r="AE11" s="153"/>
      <c r="AF11" s="153"/>
      <c r="AG11" s="154"/>
    </row>
    <row r="12" spans="1:33" x14ac:dyDescent="0.25">
      <c r="A12" s="139" t="s">
        <v>183</v>
      </c>
      <c r="B12" s="134" t="s">
        <v>202</v>
      </c>
      <c r="C12" s="134">
        <f t="shared" si="1"/>
        <v>1</v>
      </c>
      <c r="D12" s="134">
        <f t="shared" si="2"/>
        <v>1.0213371216497731</v>
      </c>
      <c r="E12" s="134">
        <f t="shared" si="3"/>
        <v>0.91623871455914807</v>
      </c>
      <c r="F12" s="134">
        <f t="shared" si="4"/>
        <v>0.74129240913830585</v>
      </c>
      <c r="G12" s="134">
        <f t="shared" si="5"/>
        <v>0.66126414839646863</v>
      </c>
      <c r="H12" s="134">
        <f t="shared" si="6"/>
        <v>0.55417186378992711</v>
      </c>
      <c r="I12" s="134">
        <f t="shared" si="7"/>
        <v>0.40892611069405993</v>
      </c>
      <c r="J12" s="134">
        <f t="shared" si="8"/>
        <v>0.32346015792794797</v>
      </c>
      <c r="K12" s="140">
        <f>IF(ABS(AG12)&lt;0.05,W12,IF(ABS(AG12)&lt;0.1,W12*(1-(AG12/$M$3)),W12*(1-(AG12/($M$3/2)))))</f>
        <v>0.17996138771642423</v>
      </c>
      <c r="O12" s="106">
        <v>1</v>
      </c>
      <c r="P12" s="106">
        <v>1.0213371216497731</v>
      </c>
      <c r="Q12" s="106">
        <v>0.91623871455914807</v>
      </c>
      <c r="R12">
        <v>0.74129240913830585</v>
      </c>
      <c r="S12">
        <v>0.66126414839646863</v>
      </c>
      <c r="T12">
        <v>0.55417186378992711</v>
      </c>
      <c r="U12">
        <v>0.42072587463651434</v>
      </c>
      <c r="V12">
        <v>0.32346015792794797</v>
      </c>
      <c r="W12">
        <v>0.17996138771642423</v>
      </c>
      <c r="Y12" s="152">
        <v>0</v>
      </c>
      <c r="Z12" s="153">
        <v>-3.5715997860783111E-2</v>
      </c>
      <c r="AA12" s="153">
        <v>4.0114284413569963E-2</v>
      </c>
      <c r="AB12" s="153">
        <v>3.4820010665246336E-2</v>
      </c>
      <c r="AC12" s="153">
        <v>4.7612725121027592E-2</v>
      </c>
      <c r="AD12" s="153">
        <v>4.8473937068522932E-2</v>
      </c>
      <c r="AE12" s="153">
        <v>5.609240911388582E-2</v>
      </c>
      <c r="AF12" s="153">
        <v>4.0345045321765693E-2</v>
      </c>
      <c r="AG12" s="154">
        <v>1.3012343457820635E-2</v>
      </c>
    </row>
    <row r="13" spans="1:33" x14ac:dyDescent="0.25">
      <c r="A13" s="141" t="s">
        <v>183</v>
      </c>
      <c r="B13" s="135" t="s">
        <v>200</v>
      </c>
      <c r="C13" s="135">
        <f t="shared" si="1"/>
        <v>1</v>
      </c>
      <c r="D13" s="135">
        <f t="shared" si="2"/>
        <v>1.4452137221348</v>
      </c>
      <c r="E13" s="135">
        <f t="shared" si="3"/>
        <v>1.0349876493366721</v>
      </c>
      <c r="F13" s="135">
        <f t="shared" si="4"/>
        <v>1.0038017096498855</v>
      </c>
      <c r="G13" s="135">
        <f t="shared" si="5"/>
        <v>0.86645983089257006</v>
      </c>
      <c r="H13" s="135">
        <f t="shared" si="6"/>
        <v>0.6814229795300254</v>
      </c>
      <c r="I13" s="135">
        <f t="shared" si="7"/>
        <v>0.55764835941826951</v>
      </c>
      <c r="J13" s="135">
        <f t="shared" si="8"/>
        <v>0.44720061459419796</v>
      </c>
      <c r="K13" s="142">
        <f t="shared" si="9"/>
        <v>0.35229428447203226</v>
      </c>
      <c r="O13" s="106">
        <v>1</v>
      </c>
      <c r="P13" s="106">
        <v>1.4452137221348</v>
      </c>
      <c r="Q13" s="106">
        <v>1.0714900713565323</v>
      </c>
      <c r="R13">
        <v>1.0398105143741529</v>
      </c>
      <c r="S13">
        <v>0.89961698334501428</v>
      </c>
      <c r="T13">
        <v>0.70127578937310397</v>
      </c>
      <c r="U13">
        <v>0.55764835941826951</v>
      </c>
      <c r="V13">
        <v>0.44720061459419796</v>
      </c>
      <c r="W13">
        <v>0.35229428447203226</v>
      </c>
      <c r="Y13" s="152">
        <v>0</v>
      </c>
      <c r="Z13" s="153">
        <v>7.2377553669838385E-3</v>
      </c>
      <c r="AA13" s="153">
        <v>6.8133943553293469E-2</v>
      </c>
      <c r="AB13" s="153">
        <v>6.9260320465100472E-2</v>
      </c>
      <c r="AC13" s="153">
        <v>7.3713931742722685E-2</v>
      </c>
      <c r="AD13" s="153">
        <v>5.6619122302299228E-2</v>
      </c>
      <c r="AE13" s="153">
        <v>4.9516626386421833E-2</v>
      </c>
      <c r="AF13" s="153">
        <v>4.3575181754355104E-2</v>
      </c>
      <c r="AG13" s="154">
        <v>4.1904014234357211E-2</v>
      </c>
    </row>
    <row r="14" spans="1:33" x14ac:dyDescent="0.25">
      <c r="A14" s="139" t="s">
        <v>183</v>
      </c>
      <c r="B14" s="134" t="s">
        <v>211</v>
      </c>
      <c r="C14" s="134">
        <f t="shared" si="1"/>
        <v>1</v>
      </c>
      <c r="D14" s="134">
        <f t="shared" si="2"/>
        <v>0.70237247707693462</v>
      </c>
      <c r="E14" s="134">
        <f t="shared" si="3"/>
        <v>0.73234654656058973</v>
      </c>
      <c r="F14" s="134">
        <f t="shared" si="4"/>
        <v>0.69311423200427125</v>
      </c>
      <c r="G14" s="134">
        <f t="shared" si="5"/>
        <v>0.69855504161696813</v>
      </c>
      <c r="H14" s="134">
        <f t="shared" si="6"/>
        <v>0.71406398125098991</v>
      </c>
      <c r="I14" s="134">
        <f t="shared" si="7"/>
        <v>0.68848512516425964</v>
      </c>
      <c r="J14" s="134">
        <f t="shared" si="8"/>
        <v>0.68220745110533854</v>
      </c>
      <c r="K14" s="140">
        <f t="shared" si="9"/>
        <v>0.68221206741092688</v>
      </c>
      <c r="O14" s="106">
        <v>1</v>
      </c>
      <c r="P14" s="106">
        <v>0.70237247707693462</v>
      </c>
      <c r="Q14" s="106">
        <v>0.73234654656058973</v>
      </c>
      <c r="R14">
        <v>0.69311423200427125</v>
      </c>
      <c r="S14">
        <v>0.69855504161696813</v>
      </c>
      <c r="T14">
        <v>0.71406398125098991</v>
      </c>
      <c r="U14">
        <v>0.68848512516425964</v>
      </c>
      <c r="V14">
        <v>0.68220745110533854</v>
      </c>
      <c r="W14">
        <v>0.68221206741092688</v>
      </c>
      <c r="Y14" s="152">
        <v>0</v>
      </c>
      <c r="Z14" s="153">
        <v>-4.6545263409884269E-2</v>
      </c>
      <c r="AA14" s="153">
        <v>3.2674678786548388E-2</v>
      </c>
      <c r="AB14" s="153">
        <v>-3.8178432183679049E-3</v>
      </c>
      <c r="AC14" s="153">
        <v>-1.6182161054130072E-2</v>
      </c>
      <c r="AD14" s="153">
        <v>8.7854477605262826E-3</v>
      </c>
      <c r="AE14" s="153">
        <v>-2.7657105760270528E-2</v>
      </c>
      <c r="AF14" s="153">
        <v>-4.3186179497582737E-2</v>
      </c>
      <c r="AG14" s="154">
        <v>-3.8594948433211922E-2</v>
      </c>
    </row>
    <row r="15" spans="1:33" x14ac:dyDescent="0.25">
      <c r="A15" s="141" t="s">
        <v>183</v>
      </c>
      <c r="B15" s="135" t="s">
        <v>199</v>
      </c>
      <c r="C15" s="135">
        <f t="shared" si="1"/>
        <v>1</v>
      </c>
      <c r="D15" s="135">
        <f t="shared" si="2"/>
        <v>1.131293283612294</v>
      </c>
      <c r="E15" s="135">
        <f t="shared" si="3"/>
        <v>1.131293283612294</v>
      </c>
      <c r="F15" s="135">
        <f t="shared" si="4"/>
        <v>1.1118192141970367</v>
      </c>
      <c r="G15" s="135">
        <f t="shared" si="5"/>
        <v>1.073550610164437</v>
      </c>
      <c r="H15" s="135">
        <f t="shared" si="6"/>
        <v>1.201819057061478</v>
      </c>
      <c r="I15" s="135">
        <f t="shared" si="7"/>
        <v>1.4458710604988707</v>
      </c>
      <c r="J15" s="135">
        <f t="shared" si="8"/>
        <v>1.7195503419585305</v>
      </c>
      <c r="K15" s="142">
        <f t="shared" si="9"/>
        <v>2.03498668610019</v>
      </c>
      <c r="O15" s="106">
        <v>1</v>
      </c>
      <c r="P15" s="106">
        <v>1.131293283612294</v>
      </c>
      <c r="Q15" s="106">
        <v>1.131293283612294</v>
      </c>
      <c r="R15" s="106">
        <v>1.1118192141970367</v>
      </c>
      <c r="S15" s="106">
        <v>1.073550610164437</v>
      </c>
      <c r="T15" s="106">
        <v>1.1644375510002294</v>
      </c>
      <c r="U15" s="106">
        <v>1.3069713153662923</v>
      </c>
      <c r="V15" s="106">
        <v>1.5045493672099566</v>
      </c>
      <c r="W15" s="106">
        <v>1.6967068357940236</v>
      </c>
      <c r="Y15" s="152">
        <v>0</v>
      </c>
      <c r="Z15" s="153">
        <v>2.9554259177132676E-2</v>
      </c>
      <c r="AA15" s="153">
        <v>1.6649484869880795E-2</v>
      </c>
      <c r="AB15" s="153">
        <v>1.3742772360655096E-2</v>
      </c>
      <c r="AC15" s="153">
        <v>2.4881652177018702E-2</v>
      </c>
      <c r="AD15" s="153">
        <v>-6.42052569141877E-2</v>
      </c>
      <c r="AE15" s="153">
        <v>-0.10627604714771452</v>
      </c>
      <c r="AF15" s="153">
        <v>-0.14290057836205977</v>
      </c>
      <c r="AG15" s="154">
        <v>-0.1993743663724076</v>
      </c>
    </row>
    <row r="16" spans="1:33" x14ac:dyDescent="0.25">
      <c r="A16" s="139" t="s">
        <v>183</v>
      </c>
      <c r="B16" s="134" t="s">
        <v>207</v>
      </c>
      <c r="C16" s="134">
        <f>O16</f>
        <v>1</v>
      </c>
      <c r="D16" s="134">
        <f t="shared" ref="D16:K16" si="11">P16</f>
        <v>0.85</v>
      </c>
      <c r="E16" s="134">
        <f t="shared" si="11"/>
        <v>0.86031043263694806</v>
      </c>
      <c r="F16" s="134">
        <f t="shared" si="11"/>
        <v>0.85</v>
      </c>
      <c r="G16" s="134">
        <f t="shared" si="11"/>
        <v>0.9</v>
      </c>
      <c r="H16" s="134">
        <f t="shared" si="11"/>
        <v>0.87</v>
      </c>
      <c r="I16" s="134">
        <f t="shared" si="11"/>
        <v>0.87</v>
      </c>
      <c r="J16" s="134">
        <f t="shared" si="11"/>
        <v>0.84</v>
      </c>
      <c r="K16" s="140">
        <f t="shared" si="11"/>
        <v>0.8</v>
      </c>
      <c r="O16" s="106">
        <v>1</v>
      </c>
      <c r="P16" s="106">
        <v>0.85</v>
      </c>
      <c r="Q16" s="106">
        <v>0.86031043263694806</v>
      </c>
      <c r="R16">
        <v>0.85</v>
      </c>
      <c r="S16">
        <v>0.9</v>
      </c>
      <c r="T16">
        <v>0.87</v>
      </c>
      <c r="U16">
        <v>0.87</v>
      </c>
      <c r="V16">
        <v>0.84</v>
      </c>
      <c r="W16">
        <v>0.8</v>
      </c>
      <c r="Y16" s="152">
        <v>0</v>
      </c>
      <c r="Z16" s="153">
        <v>-6.4914758349948462E-2</v>
      </c>
      <c r="AA16" s="153">
        <v>0.13022803779086761</v>
      </c>
      <c r="AB16" s="153">
        <v>0.18038037800378812</v>
      </c>
      <c r="AC16" s="153">
        <v>0.29268189936058614</v>
      </c>
      <c r="AD16" s="153">
        <v>0.49115227031502334</v>
      </c>
      <c r="AE16" s="153">
        <v>0.85568017370699512</v>
      </c>
      <c r="AF16" s="153">
        <v>1.1971161741139764</v>
      </c>
      <c r="AG16" s="154">
        <v>2.1508416885627324</v>
      </c>
    </row>
    <row r="17" spans="1:33" x14ac:dyDescent="0.25">
      <c r="A17" s="141" t="s">
        <v>183</v>
      </c>
      <c r="B17" s="135" t="s">
        <v>208</v>
      </c>
      <c r="C17" s="135">
        <f t="shared" ref="C17:C18" si="12">O17</f>
        <v>1</v>
      </c>
      <c r="D17" s="135">
        <f t="shared" ref="D17:D18" si="13">P17</f>
        <v>0.85</v>
      </c>
      <c r="E17" s="135">
        <f t="shared" ref="E17:E18" si="14">Q17</f>
        <v>0.86031043263694806</v>
      </c>
      <c r="F17" s="135">
        <f t="shared" ref="F17:F18" si="15">R17</f>
        <v>0.92060178345925103</v>
      </c>
      <c r="G17" s="135">
        <f t="shared" ref="G17:G18" si="16">S17</f>
        <v>0.9</v>
      </c>
      <c r="H17" s="135">
        <f t="shared" ref="H17:H18" si="17">T17</f>
        <v>0.87</v>
      </c>
      <c r="I17" s="135">
        <f t="shared" ref="I17:I18" si="18">U17</f>
        <v>0.87</v>
      </c>
      <c r="J17" s="135">
        <f t="shared" ref="J17:J18" si="19">V17</f>
        <v>0.84</v>
      </c>
      <c r="K17" s="142">
        <f t="shared" ref="K17:K18" si="20">W17</f>
        <v>0.8</v>
      </c>
      <c r="O17" s="106">
        <v>1</v>
      </c>
      <c r="P17" s="106">
        <v>0.85</v>
      </c>
      <c r="Q17" s="106">
        <v>0.86031043263694806</v>
      </c>
      <c r="R17">
        <v>0.92060178345925103</v>
      </c>
      <c r="S17">
        <v>0.9</v>
      </c>
      <c r="T17">
        <v>0.87</v>
      </c>
      <c r="U17">
        <v>0.87</v>
      </c>
      <c r="V17">
        <v>0.84</v>
      </c>
      <c r="W17">
        <v>0.8</v>
      </c>
      <c r="Y17" s="152">
        <v>0</v>
      </c>
      <c r="Z17" s="153">
        <v>4.7505940143605263E-2</v>
      </c>
      <c r="AA17" s="153">
        <v>0.20680588914348405</v>
      </c>
      <c r="AB17" s="153">
        <v>0.34931899462647825</v>
      </c>
      <c r="AC17" s="153">
        <v>0.32735764007272988</v>
      </c>
      <c r="AD17" s="153">
        <v>0.4841417920739079</v>
      </c>
      <c r="AE17" s="153">
        <v>0.8054345416901797</v>
      </c>
      <c r="AF17" s="153">
        <v>1.0150901133593142</v>
      </c>
      <c r="AG17" s="154">
        <v>1.882489607014074</v>
      </c>
    </row>
    <row r="18" spans="1:33" ht="15.75" thickBot="1" x14ac:dyDescent="0.3">
      <c r="A18" s="146" t="s">
        <v>183</v>
      </c>
      <c r="B18" s="147" t="s">
        <v>209</v>
      </c>
      <c r="C18" s="147">
        <f t="shared" si="12"/>
        <v>1</v>
      </c>
      <c r="D18" s="147">
        <f t="shared" si="13"/>
        <v>0.85</v>
      </c>
      <c r="E18" s="147">
        <f t="shared" si="14"/>
        <v>0.86031043263694806</v>
      </c>
      <c r="F18" s="147">
        <f t="shared" si="15"/>
        <v>0.92060178345925103</v>
      </c>
      <c r="G18" s="147">
        <f t="shared" si="16"/>
        <v>0.9</v>
      </c>
      <c r="H18" s="147">
        <f t="shared" si="17"/>
        <v>0.87</v>
      </c>
      <c r="I18" s="147">
        <f t="shared" si="18"/>
        <v>0.87</v>
      </c>
      <c r="J18" s="147">
        <f t="shared" si="19"/>
        <v>0.84</v>
      </c>
      <c r="K18" s="161">
        <f t="shared" si="20"/>
        <v>0.8</v>
      </c>
      <c r="O18" s="106">
        <v>1</v>
      </c>
      <c r="P18" s="106">
        <v>0.85</v>
      </c>
      <c r="Q18" s="106">
        <v>0.86031043263694806</v>
      </c>
      <c r="R18">
        <v>0.92060178345925103</v>
      </c>
      <c r="S18">
        <v>0.9</v>
      </c>
      <c r="T18">
        <v>0.87</v>
      </c>
      <c r="U18">
        <v>0.87</v>
      </c>
      <c r="V18">
        <v>0.84</v>
      </c>
      <c r="W18">
        <v>0.8</v>
      </c>
      <c r="Y18" s="155">
        <v>0</v>
      </c>
      <c r="Z18" s="156">
        <v>-6.6912619347267402E-2</v>
      </c>
      <c r="AA18" s="156">
        <v>0.11338212544116183</v>
      </c>
      <c r="AB18" s="156">
        <v>0.27503652611377483</v>
      </c>
      <c r="AC18" s="156">
        <v>0.28384282466017741</v>
      </c>
      <c r="AD18" s="156">
        <v>0.45963374840484444</v>
      </c>
      <c r="AE18" s="156">
        <v>0.71456036146729207</v>
      </c>
      <c r="AF18" s="156">
        <v>0.97669027020493926</v>
      </c>
      <c r="AG18" s="157">
        <v>1.8428981151215988</v>
      </c>
    </row>
    <row r="19" spans="1:33" x14ac:dyDescent="0.25">
      <c r="A19" s="136" t="s">
        <v>189</v>
      </c>
      <c r="B19" s="137" t="s">
        <v>210</v>
      </c>
      <c r="C19" s="137">
        <f t="shared" ref="C19:C23" si="21">IF(ABS(Y19)&lt;0.05,O19,IF(ABS(Y19)&lt;0.1,O19*(1-(Y19/$M$3)),O19*(1-(Y19/($M$3/2)))))</f>
        <v>1</v>
      </c>
      <c r="D19" s="137">
        <f t="shared" ref="D19:D23" si="22">IF(ABS(Z19)&lt;0.05,P19,IF(ABS(Z19)&lt;0.1,P19*(1-(Z19/$M$3)),P19*(1-(Z19/($M$3/2)))))</f>
        <v>1.1109774418065603</v>
      </c>
      <c r="E19" s="137">
        <f t="shared" ref="E19:E23" si="23">IF(ABS(AA19)&lt;0.05,Q19,IF(ABS(AA19)&lt;0.1,Q19*(1-(AA19/$M$3)),Q19*(1-(AA19/($M$3/2)))))</f>
        <v>1.2162938898005569</v>
      </c>
      <c r="F19" s="137">
        <f t="shared" ref="F19:F23" si="24">IF(ABS(AB19)&lt;0.05,R19,IF(ABS(AB19)&lt;0.1,R19*(1-(AB19/$M$3)),R19*(1-(AB19/($M$3/2)))))</f>
        <v>1.0655748866511618</v>
      </c>
      <c r="G19" s="137">
        <f t="shared" ref="G19:G23" si="25">IF(ABS(AC19)&lt;0.05,S19,IF(ABS(AC19)&lt;0.1,S19*(1-(AC19/$M$3)),S19*(1-(AC19/($M$3/2)))))</f>
        <v>1.0776219379760146</v>
      </c>
      <c r="H19" s="137">
        <f t="shared" ref="H19:H23" si="26">IF(ABS(AD19)&lt;0.05,T19,IF(ABS(AD19)&lt;0.1,T19*(1-(AD19/$M$3)),T19*(1-(AD19/($M$3/2)))))</f>
        <v>1.0818189230075343</v>
      </c>
      <c r="I19" s="137">
        <f t="shared" ref="I19:I23" si="27">IF(ABS(AE19)&lt;0.05,U19,IF(ABS(AE19)&lt;0.1,U19*(1-(AE19/$M$3)),U19*(1-(AE19/($M$3/2)))))</f>
        <v>1.0966352558108747</v>
      </c>
      <c r="J19" s="137">
        <f t="shared" ref="J19:J23" si="28">IF(ABS(AF19)&lt;0.05,V19,IF(ABS(AF19)&lt;0.1,V19*(1-(AF19/$M$3)),V19*(1-(AF19/($M$3/2)))))</f>
        <v>1.0103207025983107</v>
      </c>
      <c r="K19" s="138">
        <f t="shared" ref="K19:K23" si="29">IF(ABS(AG19)&lt;0.05,W19,IF(ABS(AG19)&lt;0.1,W19*(1-(AG19/$M$3)),W19*(1-(AG19/($M$3/2)))))</f>
        <v>0.87087955246698245</v>
      </c>
      <c r="O19" s="106">
        <v>1</v>
      </c>
      <c r="P19" s="106">
        <v>1.1109774418065603</v>
      </c>
      <c r="Q19" s="106">
        <v>1.2162938898005569</v>
      </c>
      <c r="R19">
        <v>1.0655748866511618</v>
      </c>
      <c r="S19">
        <v>1.0776219379760146</v>
      </c>
      <c r="T19">
        <v>1.0818189230075343</v>
      </c>
      <c r="U19">
        <v>1.0966352558108747</v>
      </c>
      <c r="V19">
        <v>1.0103207025983107</v>
      </c>
      <c r="W19">
        <v>0.87087955246698245</v>
      </c>
      <c r="Y19" s="149">
        <v>0</v>
      </c>
      <c r="Z19" s="150">
        <v>4.347269704702221E-2</v>
      </c>
      <c r="AA19" s="150">
        <v>-4.1831893109740489E-2</v>
      </c>
      <c r="AB19" s="150">
        <v>-4.5325267478273756E-2</v>
      </c>
      <c r="AC19" s="150">
        <v>-2.6356467883597152E-2</v>
      </c>
      <c r="AD19" s="150">
        <v>-4.341983066191181E-2</v>
      </c>
      <c r="AE19" s="150">
        <v>-3.0809802665340794E-2</v>
      </c>
      <c r="AF19" s="150">
        <v>3.4847793034458979E-2</v>
      </c>
      <c r="AG19" s="151">
        <v>4.8911924546891909E-2</v>
      </c>
    </row>
    <row r="20" spans="1:33" x14ac:dyDescent="0.25">
      <c r="A20" s="139" t="s">
        <v>189</v>
      </c>
      <c r="B20" s="134" t="s">
        <v>204</v>
      </c>
      <c r="C20" s="134">
        <f t="shared" si="21"/>
        <v>1</v>
      </c>
      <c r="D20" s="134">
        <f t="shared" si="22"/>
        <v>0.84859677310398041</v>
      </c>
      <c r="E20" s="134">
        <f t="shared" si="23"/>
        <v>0.8317444702266793</v>
      </c>
      <c r="F20" s="134">
        <f t="shared" si="24"/>
        <v>0.73614940023677666</v>
      </c>
      <c r="G20" s="134">
        <f t="shared" si="25"/>
        <v>0.72614019262254048</v>
      </c>
      <c r="H20" s="134">
        <f t="shared" si="26"/>
        <v>0.82655456207568123</v>
      </c>
      <c r="I20" s="134">
        <f t="shared" si="27"/>
        <v>0.75336747440727436</v>
      </c>
      <c r="J20" s="134">
        <f t="shared" si="28"/>
        <v>0.55190431779570592</v>
      </c>
      <c r="K20" s="140">
        <f t="shared" si="29"/>
        <v>0.35784114392948574</v>
      </c>
      <c r="O20" s="106">
        <v>1</v>
      </c>
      <c r="P20" s="106">
        <v>0.84859677310398041</v>
      </c>
      <c r="Q20" s="106">
        <v>0.8317444702266793</v>
      </c>
      <c r="R20">
        <v>0.73614940023677666</v>
      </c>
      <c r="S20">
        <v>0.72614019262254048</v>
      </c>
      <c r="T20">
        <v>0.82655456207568123</v>
      </c>
      <c r="U20">
        <v>0.75336747440727436</v>
      </c>
      <c r="V20">
        <v>0.57046585070600553</v>
      </c>
      <c r="W20">
        <v>0.37112800144878233</v>
      </c>
      <c r="Y20" s="152">
        <v>0</v>
      </c>
      <c r="Z20" s="153">
        <v>4.2468403843437266E-2</v>
      </c>
      <c r="AA20" s="153">
        <v>2.5603995256854049E-2</v>
      </c>
      <c r="AB20" s="153">
        <v>-3.8925588243913199E-2</v>
      </c>
      <c r="AC20" s="153">
        <v>-2.3286595089167125E-2</v>
      </c>
      <c r="AD20" s="153">
        <v>-3.2144461355236686E-2</v>
      </c>
      <c r="AE20" s="153">
        <v>-3.5494295089587721E-2</v>
      </c>
      <c r="AF20" s="153">
        <v>6.5075001027065857E-2</v>
      </c>
      <c r="AG20" s="154">
        <v>7.1602560127117063E-2</v>
      </c>
    </row>
    <row r="21" spans="1:33" x14ac:dyDescent="0.25">
      <c r="A21" s="141" t="s">
        <v>189</v>
      </c>
      <c r="B21" s="135" t="s">
        <v>205</v>
      </c>
      <c r="C21" s="135">
        <f t="shared" si="21"/>
        <v>1</v>
      </c>
      <c r="D21" s="135">
        <f t="shared" si="22"/>
        <v>0.79900933272085173</v>
      </c>
      <c r="E21" s="135">
        <f t="shared" si="23"/>
        <v>0.80638544324134265</v>
      </c>
      <c r="F21" s="135">
        <f t="shared" si="24"/>
        <v>0.74540430606929575</v>
      </c>
      <c r="G21" s="135">
        <f t="shared" si="25"/>
        <v>0.74756357934584872</v>
      </c>
      <c r="H21" s="135">
        <f t="shared" si="26"/>
        <v>0.76996774914323662</v>
      </c>
      <c r="I21" s="135">
        <f t="shared" si="27"/>
        <v>0.65429742875337438</v>
      </c>
      <c r="J21" s="135">
        <f t="shared" si="28"/>
        <v>0.50785938460485147</v>
      </c>
      <c r="K21" s="142">
        <f t="shared" si="29"/>
        <v>0.33638794491111934</v>
      </c>
      <c r="O21" s="106">
        <v>1</v>
      </c>
      <c r="P21" s="106">
        <v>0.79900933272085173</v>
      </c>
      <c r="Q21" s="106">
        <v>0.80638544324134265</v>
      </c>
      <c r="R21">
        <v>0.74540430606929575</v>
      </c>
      <c r="S21">
        <v>0.74756357934584872</v>
      </c>
      <c r="T21">
        <v>0.76996774914323662</v>
      </c>
      <c r="U21">
        <v>0.65429742875337438</v>
      </c>
      <c r="V21">
        <v>0.52428610265434561</v>
      </c>
      <c r="W21">
        <v>0.33638794491111934</v>
      </c>
      <c r="Y21" s="152">
        <v>0</v>
      </c>
      <c r="Z21" s="153">
        <v>4.6632916285416763E-2</v>
      </c>
      <c r="AA21" s="153">
        <v>-9.3414514365073222E-3</v>
      </c>
      <c r="AB21" s="153">
        <v>-4.4993356618927005E-2</v>
      </c>
      <c r="AC21" s="153">
        <v>-4.1057566469693253E-2</v>
      </c>
      <c r="AD21" s="153">
        <v>-4.619834629296958E-2</v>
      </c>
      <c r="AE21" s="153">
        <v>-4.4370574602607814E-2</v>
      </c>
      <c r="AF21" s="153">
        <v>6.2663183198369263E-2</v>
      </c>
      <c r="AG21" s="154">
        <v>4.7437841350179456E-2</v>
      </c>
    </row>
    <row r="22" spans="1:33" x14ac:dyDescent="0.25">
      <c r="A22" s="139" t="s">
        <v>189</v>
      </c>
      <c r="B22" s="134" t="s">
        <v>198</v>
      </c>
      <c r="C22" s="134">
        <f t="shared" si="21"/>
        <v>1</v>
      </c>
      <c r="D22" s="134">
        <f t="shared" si="22"/>
        <v>3.8164550213282844</v>
      </c>
      <c r="E22" s="134">
        <f t="shared" si="23"/>
        <v>1.8815221986578257</v>
      </c>
      <c r="F22" s="134">
        <f t="shared" si="24"/>
        <v>1.4115855892130651</v>
      </c>
      <c r="G22" s="134">
        <f t="shared" si="25"/>
        <v>1.5834754718098829</v>
      </c>
      <c r="H22" s="134">
        <f t="shared" si="26"/>
        <v>1.4912300947691115</v>
      </c>
      <c r="I22" s="134">
        <f t="shared" si="27"/>
        <v>1.3152149645846811</v>
      </c>
      <c r="J22" s="134">
        <f t="shared" si="28"/>
        <v>0.96565689896197737</v>
      </c>
      <c r="K22" s="140">
        <f t="shared" si="29"/>
        <v>0.71207067473499075</v>
      </c>
      <c r="O22" s="106">
        <v>1</v>
      </c>
      <c r="P22" s="106">
        <v>3.8164550213282844</v>
      </c>
      <c r="Q22" s="106">
        <v>1.8815221986578257</v>
      </c>
      <c r="R22">
        <v>1.4115855892130651</v>
      </c>
      <c r="S22">
        <v>1.5834754718098829</v>
      </c>
      <c r="T22">
        <v>1.4912300947691115</v>
      </c>
      <c r="U22">
        <v>1.3152149645846811</v>
      </c>
      <c r="V22">
        <v>0.96565689896197737</v>
      </c>
      <c r="W22">
        <v>0.71207067473499075</v>
      </c>
      <c r="Y22" s="152">
        <v>0</v>
      </c>
      <c r="Z22" s="153">
        <v>3.04189780168912E-2</v>
      </c>
      <c r="AA22" s="153">
        <v>-3.3733049784895074E-2</v>
      </c>
      <c r="AB22" s="153">
        <v>-2.3921198285903351E-2</v>
      </c>
      <c r="AC22" s="153">
        <v>1.020838684780046E-2</v>
      </c>
      <c r="AD22" s="153">
        <v>3.1066944708548257E-2</v>
      </c>
      <c r="AE22" s="153">
        <v>3.2183799520582701E-2</v>
      </c>
      <c r="AF22" s="153">
        <v>1.8997981356669733E-2</v>
      </c>
      <c r="AG22" s="154">
        <v>3.4515290544353469E-2</v>
      </c>
    </row>
    <row r="23" spans="1:33" x14ac:dyDescent="0.25">
      <c r="A23" s="141" t="s">
        <v>189</v>
      </c>
      <c r="B23" s="135" t="s">
        <v>203</v>
      </c>
      <c r="C23" s="135">
        <f t="shared" si="21"/>
        <v>1</v>
      </c>
      <c r="D23" s="135">
        <f t="shared" si="22"/>
        <v>1.3941228929827514</v>
      </c>
      <c r="E23" s="135">
        <f t="shared" si="23"/>
        <v>1.3265382208944647</v>
      </c>
      <c r="F23" s="135">
        <f t="shared" si="24"/>
        <v>1.1137668368838871</v>
      </c>
      <c r="G23" s="135">
        <f t="shared" si="25"/>
        <v>1.0265797535472756</v>
      </c>
      <c r="H23" s="135">
        <f t="shared" si="26"/>
        <v>1.0768134492385224</v>
      </c>
      <c r="I23" s="135">
        <f t="shared" si="27"/>
        <v>1.0795471947533253</v>
      </c>
      <c r="J23" s="135">
        <f t="shared" si="28"/>
        <v>0.86344816595077867</v>
      </c>
      <c r="K23" s="142">
        <f t="shared" si="29"/>
        <v>0.70311578892385118</v>
      </c>
      <c r="O23" s="106">
        <v>1</v>
      </c>
      <c r="P23" s="106">
        <v>1.3941228929827514</v>
      </c>
      <c r="Q23" s="106">
        <v>1.3265382208944647</v>
      </c>
      <c r="R23">
        <v>1.1137668368838871</v>
      </c>
      <c r="S23">
        <v>1.0265797535472756</v>
      </c>
      <c r="T23">
        <v>1.0768134492385224</v>
      </c>
      <c r="U23">
        <v>1.0795471947533253</v>
      </c>
      <c r="V23">
        <v>0.86344816595077867</v>
      </c>
      <c r="W23">
        <v>0.72578715497608759</v>
      </c>
      <c r="Y23" s="152">
        <v>0</v>
      </c>
      <c r="Z23" s="153">
        <v>3.887963424899181E-2</v>
      </c>
      <c r="AA23" s="153">
        <v>1.0635459473137193E-2</v>
      </c>
      <c r="AB23" s="153">
        <v>-4.6724139925885325E-2</v>
      </c>
      <c r="AC23" s="153">
        <v>-3.2343668728365117E-2</v>
      </c>
      <c r="AD23" s="153">
        <v>-2.7424558432277139E-2</v>
      </c>
      <c r="AE23" s="153">
        <v>-2.1972022741066213E-2</v>
      </c>
      <c r="AF23" s="153">
        <v>4.6181407470220287E-2</v>
      </c>
      <c r="AG23" s="154">
        <v>6.2473869637396241E-2</v>
      </c>
    </row>
    <row r="24" spans="1:33" x14ac:dyDescent="0.25">
      <c r="A24" s="139" t="s">
        <v>189</v>
      </c>
      <c r="B24" s="134" t="s">
        <v>216</v>
      </c>
      <c r="C24" s="134"/>
      <c r="D24" s="134"/>
      <c r="E24" s="134"/>
      <c r="F24" s="134"/>
      <c r="G24" s="134"/>
      <c r="H24" s="134"/>
      <c r="I24" s="134"/>
      <c r="J24" s="134"/>
      <c r="K24" s="140"/>
      <c r="Y24" s="152">
        <v>0</v>
      </c>
      <c r="Z24" s="153">
        <v>-6.4273789587755661E-2</v>
      </c>
      <c r="AA24" s="153">
        <v>0.45943000423582586</v>
      </c>
      <c r="AB24" s="153">
        <v>0.18174177909206257</v>
      </c>
      <c r="AC24" s="153">
        <v>0.31488047218394577</v>
      </c>
      <c r="AD24" s="153">
        <v>-0.46980622816744222</v>
      </c>
      <c r="AE24" s="153">
        <v>-8.4678848600420034E-2</v>
      </c>
      <c r="AF24" s="153">
        <v>0.62900873281266878</v>
      </c>
      <c r="AG24" s="154">
        <v>1.560178254027734</v>
      </c>
    </row>
    <row r="25" spans="1:33" x14ac:dyDescent="0.25">
      <c r="A25" s="141" t="s">
        <v>189</v>
      </c>
      <c r="B25" s="135" t="s">
        <v>206</v>
      </c>
      <c r="C25" s="135">
        <f t="shared" ref="C25:K26" si="30">IF(ABS(Y25)&lt;0.05,O25,IF(ABS(Y25)&lt;0.1,O25*(1-(Y25/$M$3)),O25*(1-(Y25/($M$3/2)))))</f>
        <v>1</v>
      </c>
      <c r="D25" s="135">
        <f t="shared" si="30"/>
        <v>1.1827364646072998</v>
      </c>
      <c r="E25" s="135">
        <f t="shared" si="30"/>
        <v>1.1303540234880438</v>
      </c>
      <c r="F25" s="135">
        <f t="shared" si="30"/>
        <v>1.044859932834677</v>
      </c>
      <c r="G25" s="135">
        <f t="shared" si="30"/>
        <v>1.0067544066856002</v>
      </c>
      <c r="H25" s="135">
        <f t="shared" si="30"/>
        <v>0.9292903310374705</v>
      </c>
      <c r="I25" s="135">
        <f t="shared" si="30"/>
        <v>0.90684454374876222</v>
      </c>
      <c r="J25" s="135">
        <f t="shared" si="30"/>
        <v>0.71222174631888058</v>
      </c>
      <c r="K25" s="142">
        <f t="shared" si="30"/>
        <v>0.40551539661935898</v>
      </c>
      <c r="O25" s="106">
        <v>1</v>
      </c>
      <c r="P25" s="106">
        <v>1.1827364646072998</v>
      </c>
      <c r="Q25" s="106">
        <v>1.1303540234880438</v>
      </c>
      <c r="R25">
        <v>1.044859932834677</v>
      </c>
      <c r="S25">
        <v>1.0067544066856002</v>
      </c>
      <c r="T25">
        <v>0.9292903310374705</v>
      </c>
      <c r="U25">
        <v>0.90684454374876222</v>
      </c>
      <c r="V25">
        <v>0.73654354146493595</v>
      </c>
      <c r="W25">
        <v>0.42223328353941297</v>
      </c>
      <c r="Y25" s="152">
        <v>0</v>
      </c>
      <c r="Z25" s="153">
        <v>-2.9959916717755893E-2</v>
      </c>
      <c r="AA25" s="153">
        <v>2.9831727648889431E-2</v>
      </c>
      <c r="AB25" s="153">
        <v>-2.6730176845733936E-2</v>
      </c>
      <c r="AC25" s="153">
        <v>-4.0137176456934182E-2</v>
      </c>
      <c r="AD25" s="153">
        <v>-3.3738401122349791E-2</v>
      </c>
      <c r="AE25" s="153">
        <v>3.5727814160360041E-2</v>
      </c>
      <c r="AF25" s="153">
        <v>6.60430613448348E-2</v>
      </c>
      <c r="AG25" s="154">
        <v>7.9187916120276633E-2</v>
      </c>
    </row>
    <row r="26" spans="1:33" x14ac:dyDescent="0.25">
      <c r="A26" s="139" t="s">
        <v>189</v>
      </c>
      <c r="B26" s="134" t="s">
        <v>201</v>
      </c>
      <c r="C26" s="134">
        <f t="shared" si="30"/>
        <v>1</v>
      </c>
      <c r="D26" s="134">
        <f t="shared" si="30"/>
        <v>0.85480353621350436</v>
      </c>
      <c r="E26" s="134">
        <f t="shared" si="30"/>
        <v>0.73641422673593404</v>
      </c>
      <c r="F26" s="134">
        <f t="shared" si="30"/>
        <v>0.63623083708677253</v>
      </c>
      <c r="G26" s="134">
        <f t="shared" si="30"/>
        <v>0.66716389700116308</v>
      </c>
      <c r="H26" s="134">
        <f t="shared" si="30"/>
        <v>0.5964467150711672</v>
      </c>
      <c r="I26" s="134">
        <f t="shared" si="30"/>
        <v>0.46805686454126449</v>
      </c>
      <c r="J26" s="134">
        <f t="shared" si="30"/>
        <v>0.31036679501594427</v>
      </c>
      <c r="K26" s="140">
        <f t="shared" si="30"/>
        <v>0.12555012539210858</v>
      </c>
      <c r="O26" s="106">
        <v>1</v>
      </c>
      <c r="P26" s="106">
        <v>0.85480353621350436</v>
      </c>
      <c r="Q26" s="106">
        <v>0.73641422673593404</v>
      </c>
      <c r="R26">
        <v>0.63623083708677253</v>
      </c>
      <c r="S26">
        <v>0.66716389700116308</v>
      </c>
      <c r="T26">
        <v>0.5964467150711672</v>
      </c>
      <c r="U26">
        <v>0.46805686454126449</v>
      </c>
      <c r="V26">
        <v>0.32158443900864064</v>
      </c>
      <c r="W26">
        <v>0.13028883759096022</v>
      </c>
      <c r="Y26" s="152">
        <v>0</v>
      </c>
      <c r="Z26" s="153">
        <v>3.634807264485012E-2</v>
      </c>
      <c r="AA26" s="153">
        <v>-4.3682934904717974E-2</v>
      </c>
      <c r="AB26" s="153">
        <v>8.4505390572577315E-3</v>
      </c>
      <c r="AC26" s="153">
        <v>2.9614678444638554E-2</v>
      </c>
      <c r="AD26" s="153">
        <v>3.8521938375882157E-2</v>
      </c>
      <c r="AE26" s="153">
        <v>2.6702556179145923E-2</v>
      </c>
      <c r="AF26" s="153">
        <v>6.9764843269639457E-2</v>
      </c>
      <c r="AG26" s="154">
        <v>7.2741645201083879E-2</v>
      </c>
    </row>
    <row r="27" spans="1:33" x14ac:dyDescent="0.25">
      <c r="A27" s="141" t="s">
        <v>189</v>
      </c>
      <c r="B27" s="135" t="s">
        <v>215</v>
      </c>
      <c r="C27" s="135">
        <f t="shared" ref="C27" si="31">IF(ABS(Y27)&lt;0.05,O27,IF(ABS(Y27)&lt;0.1,O27*(1-(Y27/$M$3)),O27*(1-(Y27/($M$3/2)))))</f>
        <v>1</v>
      </c>
      <c r="D27" s="135">
        <f t="shared" ref="D27" si="32">IF(ABS(Z27)&lt;0.05,P27,IF(ABS(Z27)&lt;0.1,P27*(1-(Z27/$M$3)),P27*(1-(Z27/($M$3/2)))))</f>
        <v>0.87748848971859406</v>
      </c>
      <c r="E27" s="135">
        <f t="shared" ref="E27" si="33">IF(ABS(AA27)&lt;0.05,Q27,IF(ABS(AA27)&lt;0.1,Q27*(1-(AA27/$M$3)),Q27*(1-(AA27/($M$3/2)))))</f>
        <v>0.74604846287562132</v>
      </c>
      <c r="F27" s="135">
        <f t="shared" ref="F27" si="34">IF(ABS(AB27)&lt;0.05,R27,IF(ABS(AB27)&lt;0.1,R27*(1-(AB27/$M$3)),R27*(1-(AB27/($M$3/2)))))</f>
        <v>0.61720703988771286</v>
      </c>
      <c r="G27" s="135">
        <f t="shared" ref="G27" si="35">IF(ABS(AC27)&lt;0.05,S27,IF(ABS(AC27)&lt;0.1,S27*(1-(AC27/$M$3)),S27*(1-(AC27/($M$3/2)))))</f>
        <v>0.51723728332969865</v>
      </c>
      <c r="H27" s="135">
        <f t="shared" ref="H27" si="36">IF(ABS(AD27)&lt;0.05,T27,IF(ABS(AD27)&lt;0.1,T27*(1-(AD27/$M$3)),T27*(1-(AD27/($M$3/2)))))</f>
        <v>0.49626814088476012</v>
      </c>
      <c r="I27" s="135">
        <f t="shared" ref="I27" si="37">IF(ABS(AE27)&lt;0.05,U27,IF(ABS(AE27)&lt;0.1,U27*(1-(AE27/$M$3)),U27*(1-(AE27/($M$3/2)))))</f>
        <v>0.49844691989725665</v>
      </c>
      <c r="J27" s="135">
        <f t="shared" ref="J27" si="38">IF(ABS(AF27)&lt;0.05,V27,IF(ABS(AF27)&lt;0.1,V27*(1-(AF27/$M$3)),V27*(1-(AF27/($M$3/2)))))</f>
        <v>0.51394283345309</v>
      </c>
      <c r="K27" s="142">
        <f t="shared" ref="K27" si="39">IF(ABS(AG27)&lt;0.05,W27,IF(ABS(AG27)&lt;0.1,W27*(1-(AG27/$M$3)),W27*(1-(AG27/($M$3/2)))))</f>
        <v>0.54225321816113381</v>
      </c>
      <c r="O27" s="106">
        <v>1</v>
      </c>
      <c r="P27" s="106">
        <v>0.87748848971859406</v>
      </c>
      <c r="Q27" s="106">
        <v>0.74604846287562132</v>
      </c>
      <c r="R27">
        <v>0.61720703988771286</v>
      </c>
      <c r="S27">
        <v>0.51723728332969865</v>
      </c>
      <c r="T27">
        <v>0.49626814088476012</v>
      </c>
      <c r="U27">
        <v>0.49844691989725665</v>
      </c>
      <c r="V27">
        <v>0.51394283345309</v>
      </c>
      <c r="W27">
        <v>0.54225321816113381</v>
      </c>
      <c r="Y27" s="152"/>
      <c r="Z27" s="153"/>
      <c r="AA27" s="153"/>
      <c r="AB27" s="153"/>
      <c r="AC27" s="153"/>
      <c r="AD27" s="153"/>
      <c r="AE27" s="153"/>
      <c r="AF27" s="153"/>
      <c r="AG27" s="154"/>
    </row>
    <row r="28" spans="1:33" x14ac:dyDescent="0.25">
      <c r="A28" s="139" t="s">
        <v>189</v>
      </c>
      <c r="B28" s="134" t="s">
        <v>202</v>
      </c>
      <c r="C28" s="134">
        <f t="shared" ref="C28:C31" si="40">IF(ABS(Y28)&lt;0.05,O28,IF(ABS(Y28)&lt;0.1,O28*(1-(Y28/$M$3)),O28*(1-(Y28/($M$3/2)))))</f>
        <v>1</v>
      </c>
      <c r="D28" s="134">
        <f t="shared" ref="D28:D31" si="41">IF(ABS(Z28)&lt;0.05,P28,IF(ABS(Z28)&lt;0.1,P28*(1-(Z28/$M$3)),P28*(1-(Z28/($M$3/2)))))</f>
        <v>0.87748848971859406</v>
      </c>
      <c r="E28" s="134">
        <f t="shared" ref="E28:E31" si="42">IF(ABS(AA28)&lt;0.05,Q28,IF(ABS(AA28)&lt;0.1,Q28*(1-(AA28/$M$3)),Q28*(1-(AA28/($M$3/2)))))</f>
        <v>0.74604846287562132</v>
      </c>
      <c r="F28" s="134">
        <f t="shared" ref="F28:F31" si="43">IF(ABS(AB28)&lt;0.05,R28,IF(ABS(AB28)&lt;0.1,R28*(1-(AB28/$M$3)),R28*(1-(AB28/($M$3/2)))))</f>
        <v>0.61720703988771286</v>
      </c>
      <c r="G28" s="134">
        <f t="shared" ref="G28:G31" si="44">IF(ABS(AC28)&lt;0.05,S28,IF(ABS(AC28)&lt;0.1,S28*(1-(AC28/$M$3)),S28*(1-(AC28/($M$3/2)))))</f>
        <v>0.52695018260538107</v>
      </c>
      <c r="H28" s="134">
        <f t="shared" ref="H28:H31" si="45">IF(ABS(AD28)&lt;0.05,T28,IF(ABS(AD28)&lt;0.1,T28*(1-(AD28/$M$3)),T28*(1-(AD28/($M$3/2)))))</f>
        <v>0.49626814088476012</v>
      </c>
      <c r="I28" s="134">
        <f t="shared" ref="I28:I31" si="46">IF(ABS(AE28)&lt;0.05,U28,IF(ABS(AE28)&lt;0.1,U28*(1-(AE28/$M$3)),U28*(1-(AE28/($M$3/2)))))</f>
        <v>0.39215045853534242</v>
      </c>
      <c r="J28" s="134">
        <f t="shared" ref="J28:J31" si="47">IF(ABS(AF28)&lt;0.05,V28,IF(ABS(AF28)&lt;0.1,V28*(1-(AF28/$M$3)),V28*(1-(AF28/($M$3/2)))))</f>
        <v>0.26305805059545356</v>
      </c>
      <c r="K28" s="140">
        <f t="shared" ref="K28:K31" si="48">IF(ABS(AG28)&lt;0.05,W28,IF(ABS(AG28)&lt;0.1,W28*(1-(AG28/$M$3)),W28*(1-(AG28/($M$3/2)))))</f>
        <v>0.11780841128159343</v>
      </c>
      <c r="O28" s="106">
        <v>1</v>
      </c>
      <c r="P28" s="106">
        <v>0.87748848971859406</v>
      </c>
      <c r="Q28" s="106">
        <v>0.74604846287562132</v>
      </c>
      <c r="R28">
        <v>0.61720703988771286</v>
      </c>
      <c r="S28">
        <v>0.52695018260538107</v>
      </c>
      <c r="T28">
        <v>0.49626814088476012</v>
      </c>
      <c r="U28">
        <v>0.39215045853534242</v>
      </c>
      <c r="V28">
        <v>0.27066222025711528</v>
      </c>
      <c r="W28">
        <v>0.11780841128159343</v>
      </c>
      <c r="Y28" s="152">
        <v>0</v>
      </c>
      <c r="Z28" s="153">
        <v>-4.6890992250937784E-2</v>
      </c>
      <c r="AA28" s="153">
        <v>1.720075127878818E-2</v>
      </c>
      <c r="AB28" s="153">
        <v>-2.6331596300484816E-3</v>
      </c>
      <c r="AC28" s="153">
        <v>-2.9009961868255607E-2</v>
      </c>
      <c r="AD28" s="153">
        <v>2.6005854246363515E-2</v>
      </c>
      <c r="AE28" s="153">
        <v>4.0025343228485361E-2</v>
      </c>
      <c r="AF28" s="153">
        <v>5.6189368833508689E-2</v>
      </c>
      <c r="AG28" s="154">
        <v>4.5017735135078514E-2</v>
      </c>
    </row>
    <row r="29" spans="1:33" x14ac:dyDescent="0.25">
      <c r="A29" s="141" t="s">
        <v>189</v>
      </c>
      <c r="B29" s="135" t="s">
        <v>200</v>
      </c>
      <c r="C29" s="135">
        <f t="shared" si="40"/>
        <v>1</v>
      </c>
      <c r="D29" s="135">
        <f t="shared" si="41"/>
        <v>0.58737904758406467</v>
      </c>
      <c r="E29" s="135">
        <f t="shared" si="42"/>
        <v>0.54356131521932383</v>
      </c>
      <c r="F29" s="135">
        <f t="shared" si="43"/>
        <v>0.7466264656734124</v>
      </c>
      <c r="G29" s="135">
        <f t="shared" si="44"/>
        <v>0.68594901111855222</v>
      </c>
      <c r="H29" s="135">
        <f t="shared" si="45"/>
        <v>0.6390901351571644</v>
      </c>
      <c r="I29" s="135">
        <f t="shared" si="46"/>
        <v>0.52306889554080505</v>
      </c>
      <c r="J29" s="135">
        <f t="shared" si="47"/>
        <v>0.41682618682700695</v>
      </c>
      <c r="K29" s="142">
        <f t="shared" si="48"/>
        <v>0.3068856942958782</v>
      </c>
      <c r="O29" s="106">
        <v>1</v>
      </c>
      <c r="P29" s="106">
        <v>0.58737904758406467</v>
      </c>
      <c r="Q29" s="106">
        <v>0.54356131521932383</v>
      </c>
      <c r="R29">
        <v>0.7466264656734124</v>
      </c>
      <c r="S29">
        <v>0.68594901111855222</v>
      </c>
      <c r="T29">
        <v>0.65674738843817471</v>
      </c>
      <c r="U29">
        <v>0.52306889554080505</v>
      </c>
      <c r="V29">
        <v>0.41682618682700695</v>
      </c>
      <c r="W29">
        <v>0.3068856942958782</v>
      </c>
      <c r="Y29" s="152">
        <v>0</v>
      </c>
      <c r="Z29" s="153">
        <v>-3.6146147651229346E-3</v>
      </c>
      <c r="AA29" s="153">
        <v>1.1350911367287145E-2</v>
      </c>
      <c r="AB29" s="153">
        <v>3.9386393684114569E-2</v>
      </c>
      <c r="AC29" s="153">
        <v>3.7636834898253986E-2</v>
      </c>
      <c r="AD29" s="153">
        <v>5.3771826403456076E-2</v>
      </c>
      <c r="AE29" s="153">
        <v>4.6994417600283896E-2</v>
      </c>
      <c r="AF29" s="153">
        <v>4.7086257132413406E-2</v>
      </c>
      <c r="AG29" s="154">
        <v>4.8884651254495266E-2</v>
      </c>
    </row>
    <row r="30" spans="1:33" x14ac:dyDescent="0.25">
      <c r="A30" s="139" t="s">
        <v>189</v>
      </c>
      <c r="B30" s="134" t="s">
        <v>211</v>
      </c>
      <c r="C30" s="134">
        <f t="shared" si="40"/>
        <v>1</v>
      </c>
      <c r="D30" s="134">
        <f t="shared" si="41"/>
        <v>0.87703775139916962</v>
      </c>
      <c r="E30" s="134">
        <f t="shared" si="42"/>
        <v>0.78834183304070737</v>
      </c>
      <c r="F30" s="134">
        <f t="shared" si="43"/>
        <v>0.67880591891983877</v>
      </c>
      <c r="G30" s="134">
        <f t="shared" si="44"/>
        <v>0.6536430802958757</v>
      </c>
      <c r="H30" s="134">
        <f t="shared" si="45"/>
        <v>0.58035698901169708</v>
      </c>
      <c r="I30" s="134">
        <f t="shared" si="46"/>
        <v>0.55795815995020603</v>
      </c>
      <c r="J30" s="134">
        <f t="shared" si="47"/>
        <v>0.55702522566311352</v>
      </c>
      <c r="K30" s="140">
        <f t="shared" si="48"/>
        <v>0.475265548423149</v>
      </c>
      <c r="O30" s="106">
        <v>1</v>
      </c>
      <c r="P30" s="106">
        <v>0.87703775139916962</v>
      </c>
      <c r="Q30" s="106">
        <v>0.78834183304070737</v>
      </c>
      <c r="R30">
        <v>0.67880591891983877</v>
      </c>
      <c r="S30">
        <v>0.6536430802958757</v>
      </c>
      <c r="T30">
        <v>0.58035698901169708</v>
      </c>
      <c r="U30">
        <v>0.55795815995020603</v>
      </c>
      <c r="V30">
        <v>0.55702522566311352</v>
      </c>
      <c r="W30">
        <v>0.475265548423149</v>
      </c>
      <c r="Y30" s="152">
        <v>0</v>
      </c>
      <c r="Z30" s="153">
        <v>3.4529255637799801E-2</v>
      </c>
      <c r="AA30" s="153">
        <v>-1.11181647519559E-2</v>
      </c>
      <c r="AB30" s="153">
        <v>-3.0345998577618157E-2</v>
      </c>
      <c r="AC30" s="153">
        <v>-4.2655060061114879E-2</v>
      </c>
      <c r="AD30" s="153">
        <v>-3.144568780852422E-2</v>
      </c>
      <c r="AE30" s="153">
        <v>-3.7593720299278814E-2</v>
      </c>
      <c r="AF30" s="153">
        <v>4.8934454762010755E-2</v>
      </c>
      <c r="AG30" s="154">
        <v>4.0587286844890158E-2</v>
      </c>
    </row>
    <row r="31" spans="1:33" x14ac:dyDescent="0.25">
      <c r="A31" s="141" t="s">
        <v>189</v>
      </c>
      <c r="B31" s="135" t="s">
        <v>199</v>
      </c>
      <c r="C31" s="135">
        <f t="shared" si="40"/>
        <v>1</v>
      </c>
      <c r="D31" s="135">
        <f t="shared" si="41"/>
        <v>0.23700147412801273</v>
      </c>
      <c r="E31" s="135">
        <f t="shared" si="42"/>
        <v>0.86678236871817427</v>
      </c>
      <c r="F31" s="135">
        <f t="shared" si="43"/>
        <v>2.1400140803852965</v>
      </c>
      <c r="G31" s="135">
        <f t="shared" si="44"/>
        <v>3.1485756333291617</v>
      </c>
      <c r="H31" s="135">
        <f t="shared" si="45"/>
        <v>4.9370276489887956</v>
      </c>
      <c r="I31" s="135">
        <f t="shared" si="46"/>
        <v>5.7147345209418061</v>
      </c>
      <c r="J31" s="135">
        <f t="shared" si="47"/>
        <v>4.3952328880337834</v>
      </c>
      <c r="K31" s="142">
        <f t="shared" si="48"/>
        <v>14.704791198025806</v>
      </c>
      <c r="O31" s="106">
        <v>1</v>
      </c>
      <c r="P31" s="106">
        <v>0.28448998230276762</v>
      </c>
      <c r="Q31" s="106">
        <v>0.88975383965993848</v>
      </c>
      <c r="R31">
        <v>2.2058689848312252</v>
      </c>
      <c r="S31">
        <v>3.2646121760863207</v>
      </c>
      <c r="T31">
        <v>4.9370276489887956</v>
      </c>
      <c r="U31">
        <v>5.5422847964301694</v>
      </c>
      <c r="V31">
        <v>4.2810981033050961</v>
      </c>
      <c r="W31">
        <v>11.853922913507624</v>
      </c>
      <c r="Y31" s="152">
        <v>0</v>
      </c>
      <c r="Z31" s="153">
        <v>0.16692506284532502</v>
      </c>
      <c r="AA31" s="153">
        <v>5.1635564619858965E-2</v>
      </c>
      <c r="AB31" s="153">
        <v>5.970880854555153E-2</v>
      </c>
      <c r="AC31" s="153">
        <v>7.1087490028457656E-2</v>
      </c>
      <c r="AD31" s="153">
        <v>2.7440094762484931E-2</v>
      </c>
      <c r="AE31" s="153">
        <v>-6.2230553226970228E-2</v>
      </c>
      <c r="AF31" s="153">
        <v>-5.3320331361046323E-2</v>
      </c>
      <c r="AG31" s="154">
        <v>-0.24049998513737575</v>
      </c>
    </row>
    <row r="32" spans="1:33" x14ac:dyDescent="0.25">
      <c r="A32" s="139" t="s">
        <v>189</v>
      </c>
      <c r="B32" s="134" t="s">
        <v>207</v>
      </c>
      <c r="C32" s="134">
        <f t="shared" ref="C32:C34" si="49">O32</f>
        <v>1</v>
      </c>
      <c r="D32" s="134">
        <f t="shared" ref="D32:D34" si="50">P32</f>
        <v>1</v>
      </c>
      <c r="E32" s="134">
        <f t="shared" ref="E32:E34" si="51">Q32</f>
        <v>0.74545454545454537</v>
      </c>
      <c r="F32" s="134">
        <f t="shared" ref="F32:F34" si="52">R32</f>
        <v>0.75</v>
      </c>
      <c r="G32" s="134">
        <f t="shared" ref="G32:G34" si="53">S32</f>
        <v>0.7</v>
      </c>
      <c r="H32" s="134">
        <f t="shared" ref="H32:H34" si="54">T32</f>
        <v>0.6</v>
      </c>
      <c r="I32" s="134">
        <f t="shared" ref="I32:I34" si="55">U32</f>
        <v>0.5</v>
      </c>
      <c r="J32" s="134">
        <f t="shared" ref="J32:J34" si="56">V32</f>
        <v>0.4</v>
      </c>
      <c r="K32" s="140">
        <f t="shared" ref="K32:K34" si="57">W32</f>
        <v>0.3</v>
      </c>
      <c r="O32" s="106">
        <v>1</v>
      </c>
      <c r="P32" s="106">
        <v>1</v>
      </c>
      <c r="Q32" s="106">
        <v>0.74545454545454537</v>
      </c>
      <c r="R32">
        <v>0.75</v>
      </c>
      <c r="S32">
        <v>0.7</v>
      </c>
      <c r="T32">
        <v>0.6</v>
      </c>
      <c r="U32">
        <v>0.5</v>
      </c>
      <c r="V32">
        <v>0.4</v>
      </c>
      <c r="W32">
        <v>0.3</v>
      </c>
      <c r="Y32" s="152">
        <v>0</v>
      </c>
      <c r="Z32" s="153">
        <v>-0.14274650836360739</v>
      </c>
      <c r="AA32" s="153">
        <v>-0.27815937003361713</v>
      </c>
      <c r="AB32" s="153">
        <v>-0.15357184933572268</v>
      </c>
      <c r="AC32" s="153">
        <v>-0.15491219528018255</v>
      </c>
      <c r="AD32" s="153">
        <v>-0.21599659000804214</v>
      </c>
      <c r="AE32" s="153">
        <v>-0.23607856855956247</v>
      </c>
      <c r="AF32" s="153">
        <v>-0.12487944918000733</v>
      </c>
      <c r="AG32" s="154">
        <v>0.22894500851127733</v>
      </c>
    </row>
    <row r="33" spans="1:33" x14ac:dyDescent="0.25">
      <c r="A33" s="141" t="s">
        <v>189</v>
      </c>
      <c r="B33" s="135" t="s">
        <v>208</v>
      </c>
      <c r="C33" s="135">
        <f t="shared" si="49"/>
        <v>1</v>
      </c>
      <c r="D33" s="135">
        <f t="shared" si="50"/>
        <v>1</v>
      </c>
      <c r="E33" s="135">
        <f t="shared" si="51"/>
        <v>0.74545454545454537</v>
      </c>
      <c r="F33" s="135">
        <f t="shared" si="52"/>
        <v>0.75</v>
      </c>
      <c r="G33" s="135">
        <f t="shared" si="53"/>
        <v>0.7</v>
      </c>
      <c r="H33" s="135">
        <f t="shared" si="54"/>
        <v>0.6</v>
      </c>
      <c r="I33" s="135">
        <f t="shared" si="55"/>
        <v>0.5</v>
      </c>
      <c r="J33" s="135">
        <f t="shared" si="56"/>
        <v>0.4</v>
      </c>
      <c r="K33" s="142">
        <f t="shared" si="57"/>
        <v>0.3</v>
      </c>
      <c r="O33" s="106">
        <v>1</v>
      </c>
      <c r="P33" s="106">
        <v>1</v>
      </c>
      <c r="Q33" s="106">
        <v>0.74545454545454537</v>
      </c>
      <c r="R33">
        <v>0.75</v>
      </c>
      <c r="S33">
        <v>0.7</v>
      </c>
      <c r="T33">
        <v>0.6</v>
      </c>
      <c r="U33">
        <v>0.5</v>
      </c>
      <c r="V33">
        <v>0.4</v>
      </c>
      <c r="W33">
        <v>0.3</v>
      </c>
      <c r="Y33" s="152">
        <v>0</v>
      </c>
      <c r="Z33" s="153">
        <v>1.4943962919312008E-2</v>
      </c>
      <c r="AA33" s="153">
        <v>-0.11658019274426196</v>
      </c>
      <c r="AB33" s="153">
        <v>5.4754777387968058E-2</v>
      </c>
      <c r="AC33" s="153">
        <v>8.3692024021926339E-2</v>
      </c>
      <c r="AD33" s="153">
        <v>8.9044616966226176E-2</v>
      </c>
      <c r="AE33" s="153">
        <v>9.3361569871021594E-2</v>
      </c>
      <c r="AF33" s="153">
        <v>0.27129315571351231</v>
      </c>
      <c r="AG33" s="154">
        <v>0.8168428889493935</v>
      </c>
    </row>
    <row r="34" spans="1:33" ht="15.75" thickBot="1" x14ac:dyDescent="0.3">
      <c r="A34" s="146" t="s">
        <v>189</v>
      </c>
      <c r="B34" s="147" t="s">
        <v>209</v>
      </c>
      <c r="C34" s="147">
        <f t="shared" si="49"/>
        <v>1</v>
      </c>
      <c r="D34" s="147">
        <f t="shared" si="50"/>
        <v>1</v>
      </c>
      <c r="E34" s="147">
        <f t="shared" si="51"/>
        <v>0.74545454545454537</v>
      </c>
      <c r="F34" s="147">
        <f t="shared" si="52"/>
        <v>0.75</v>
      </c>
      <c r="G34" s="147">
        <f t="shared" si="53"/>
        <v>0.7</v>
      </c>
      <c r="H34" s="147">
        <f t="shared" si="54"/>
        <v>0.6</v>
      </c>
      <c r="I34" s="147">
        <f t="shared" si="55"/>
        <v>0.5</v>
      </c>
      <c r="J34" s="147">
        <f t="shared" si="56"/>
        <v>0.4</v>
      </c>
      <c r="K34" s="161">
        <f t="shared" si="57"/>
        <v>0.3</v>
      </c>
      <c r="O34" s="106">
        <v>1</v>
      </c>
      <c r="P34" s="106">
        <v>1</v>
      </c>
      <c r="Q34" s="106">
        <v>0.74545454545454537</v>
      </c>
      <c r="R34">
        <v>0.75</v>
      </c>
      <c r="S34">
        <v>0.7</v>
      </c>
      <c r="T34">
        <v>0.6</v>
      </c>
      <c r="U34">
        <v>0.5</v>
      </c>
      <c r="V34">
        <v>0.4</v>
      </c>
      <c r="W34">
        <v>0.3</v>
      </c>
      <c r="Y34" s="155">
        <v>0</v>
      </c>
      <c r="Z34" s="156">
        <v>0.49700340757322453</v>
      </c>
      <c r="AA34" s="156">
        <v>0.11273108846178478</v>
      </c>
      <c r="AB34" s="156">
        <v>0.2908334277979332</v>
      </c>
      <c r="AC34" s="156">
        <v>0.25711141031642731</v>
      </c>
      <c r="AD34" s="156">
        <v>0.16477572949922353</v>
      </c>
      <c r="AE34" s="156">
        <v>6.9178096015272722E-2</v>
      </c>
      <c r="AF34" s="156">
        <v>0.13513575735824571</v>
      </c>
      <c r="AG34" s="157">
        <v>0.44363951872532542</v>
      </c>
    </row>
    <row r="35" spans="1:33" x14ac:dyDescent="0.25">
      <c r="A35" s="136" t="s">
        <v>190</v>
      </c>
      <c r="B35" s="137" t="s">
        <v>210</v>
      </c>
      <c r="C35" s="137">
        <f t="shared" ref="C35:C39" si="58">IF(ABS(Y35)&lt;0.05,O35,IF(ABS(Y35)&lt;0.1,O35*(1-(Y35/$M$3)),O35*(1-(Y35/($M$3/2)))))</f>
        <v>1</v>
      </c>
      <c r="D35" s="137">
        <f t="shared" ref="D35:D39" si="59">IF(ABS(Z35)&lt;0.05,P35,IF(ABS(Z35)&lt;0.1,P35*(1-(Z35/$M$3)),P35*(1-(Z35/($M$3/2)))))</f>
        <v>0.70454512656336199</v>
      </c>
      <c r="E35" s="137">
        <f t="shared" ref="E35:E39" si="60">IF(ABS(AA35)&lt;0.05,Q35,IF(ABS(AA35)&lt;0.1,Q35*(1-(AA35/$M$3)),Q35*(1-(AA35/($M$3/2)))))</f>
        <v>0.66427885293722833</v>
      </c>
      <c r="F35" s="137">
        <f t="shared" ref="F35:F39" si="61">IF(ABS(AB35)&lt;0.05,R35,IF(ABS(AB35)&lt;0.1,R35*(1-(AB35/$M$3)),R35*(1-(AB35/($M$3/2)))))</f>
        <v>0.63534013384371157</v>
      </c>
      <c r="G35" s="137">
        <f t="shared" ref="G35:G39" si="62">IF(ABS(AC35)&lt;0.05,S35,IF(ABS(AC35)&lt;0.1,S35*(1-(AC35/$M$3)),S35*(1-(AC35/($M$3/2)))))</f>
        <v>0.68492994120794271</v>
      </c>
      <c r="H35" s="137">
        <f t="shared" ref="H35:H39" si="63">IF(ABS(AD35)&lt;0.05,T35,IF(ABS(AD35)&lt;0.1,T35*(1-(AD35/$M$3)),T35*(1-(AD35/($M$3/2)))))</f>
        <v>0.86312228865254814</v>
      </c>
      <c r="I35" s="137">
        <f t="shared" ref="I35:I39" si="64">IF(ABS(AE35)&lt;0.05,U35,IF(ABS(AE35)&lt;0.1,U35*(1-(AE35/$M$3)),U35*(1-(AE35/($M$3/2)))))</f>
        <v>1.0843230354283258</v>
      </c>
      <c r="J35" s="137">
        <f t="shared" ref="J35:J39" si="65">IF(ABS(AF35)&lt;0.05,V35,IF(ABS(AF35)&lt;0.1,V35*(1-(AF35/$M$3)),V35*(1-(AF35/($M$3/2)))))</f>
        <v>1.0347089124410784</v>
      </c>
      <c r="K35" s="138">
        <f t="shared" ref="K35:K39" si="66">IF(ABS(AG35)&lt;0.05,W35,IF(ABS(AG35)&lt;0.1,W35*(1-(AG35/$M$3)),W35*(1-(AG35/($M$3/2)))))</f>
        <v>1.1261291569865401</v>
      </c>
      <c r="O35" s="106">
        <v>1</v>
      </c>
      <c r="P35" s="106">
        <v>0.70454512656336199</v>
      </c>
      <c r="Q35" s="106">
        <v>0.66427885293722833</v>
      </c>
      <c r="R35">
        <v>0.63534013384371157</v>
      </c>
      <c r="S35">
        <v>0.5722139291459758</v>
      </c>
      <c r="T35">
        <v>0.68305666670887188</v>
      </c>
      <c r="U35">
        <v>0.93248454763754696</v>
      </c>
      <c r="V35">
        <v>0.9950440318083027</v>
      </c>
      <c r="W35">
        <v>0.96014667850618629</v>
      </c>
      <c r="Y35" s="149">
        <v>0</v>
      </c>
      <c r="Z35" s="150">
        <v>-3.465576548471002E-2</v>
      </c>
      <c r="AA35" s="150">
        <v>-2.8190442316479252E-2</v>
      </c>
      <c r="AB35" s="150">
        <v>-4.2740276155631966E-2</v>
      </c>
      <c r="AC35" s="150">
        <v>-0.19698229337093301</v>
      </c>
      <c r="AD35" s="150">
        <v>-0.26361739914094529</v>
      </c>
      <c r="AE35" s="150">
        <v>-0.16283217579901149</v>
      </c>
      <c r="AF35" s="150">
        <v>-7.9724875211184834E-2</v>
      </c>
      <c r="AG35" s="151">
        <v>-0.1728720019514022</v>
      </c>
    </row>
    <row r="36" spans="1:33" x14ac:dyDescent="0.25">
      <c r="A36" s="139" t="s">
        <v>190</v>
      </c>
      <c r="B36" s="134" t="s">
        <v>204</v>
      </c>
      <c r="C36" s="134">
        <f t="shared" si="58"/>
        <v>1</v>
      </c>
      <c r="D36" s="134">
        <f t="shared" si="59"/>
        <v>0.77796827401116964</v>
      </c>
      <c r="E36" s="134">
        <f t="shared" si="60"/>
        <v>0.73471961570668642</v>
      </c>
      <c r="F36" s="134">
        <f t="shared" si="61"/>
        <v>0.73586302017949079</v>
      </c>
      <c r="G36" s="134">
        <f t="shared" si="62"/>
        <v>0.83162412882950831</v>
      </c>
      <c r="H36" s="134">
        <f t="shared" si="63"/>
        <v>1.0467139138403314</v>
      </c>
      <c r="I36" s="134">
        <f t="shared" si="64"/>
        <v>1.2828335472725483</v>
      </c>
      <c r="J36" s="134">
        <f t="shared" si="65"/>
        <v>1.297578005977061</v>
      </c>
      <c r="K36" s="140">
        <f t="shared" si="66"/>
        <v>1.491793788073446</v>
      </c>
      <c r="O36" s="106">
        <v>1</v>
      </c>
      <c r="P36" s="106">
        <v>0.77796827401116964</v>
      </c>
      <c r="Q36" s="106">
        <v>0.73471961570668642</v>
      </c>
      <c r="R36">
        <v>0.73586302017949079</v>
      </c>
      <c r="S36">
        <v>0.83162412882950831</v>
      </c>
      <c r="T36">
        <v>1.0013708130551076</v>
      </c>
      <c r="U36">
        <v>1.2245224877722192</v>
      </c>
      <c r="V36">
        <v>1.297578005977061</v>
      </c>
      <c r="W36">
        <v>1.3198160277332902</v>
      </c>
      <c r="Y36" s="152">
        <v>0</v>
      </c>
      <c r="Z36" s="153">
        <v>-3.2370875942495943E-2</v>
      </c>
      <c r="AA36" s="153">
        <v>-4.449845581151899E-2</v>
      </c>
      <c r="AB36" s="153">
        <v>-4.1377084988204714E-2</v>
      </c>
      <c r="AC36" s="153">
        <v>-2.5361833104549127E-2</v>
      </c>
      <c r="AD36" s="153">
        <v>-9.0562057919154421E-2</v>
      </c>
      <c r="AE36" s="153">
        <v>-9.5238854463856673E-2</v>
      </c>
      <c r="AF36" s="153">
        <v>-1.7860781124141877E-2</v>
      </c>
      <c r="AG36" s="154">
        <v>-0.13030434297385965</v>
      </c>
    </row>
    <row r="37" spans="1:33" x14ac:dyDescent="0.25">
      <c r="A37" s="141" t="s">
        <v>190</v>
      </c>
      <c r="B37" s="135" t="s">
        <v>205</v>
      </c>
      <c r="C37" s="135">
        <f t="shared" si="58"/>
        <v>1</v>
      </c>
      <c r="D37" s="135">
        <f t="shared" si="59"/>
        <v>0.7321993092855057</v>
      </c>
      <c r="E37" s="135">
        <f t="shared" si="60"/>
        <v>0.53840666344280852</v>
      </c>
      <c r="F37" s="135">
        <f t="shared" si="61"/>
        <v>0.50707556968985357</v>
      </c>
      <c r="G37" s="135">
        <f t="shared" si="62"/>
        <v>0.54919027306332924</v>
      </c>
      <c r="H37" s="135">
        <f t="shared" si="63"/>
        <v>0.63788436477496069</v>
      </c>
      <c r="I37" s="135">
        <f t="shared" si="64"/>
        <v>0.61966227267395491</v>
      </c>
      <c r="J37" s="135">
        <f t="shared" si="65"/>
        <v>0.55653012780098354</v>
      </c>
      <c r="K37" s="142">
        <f t="shared" si="66"/>
        <v>0.55628743698130478</v>
      </c>
      <c r="O37" s="106">
        <v>1</v>
      </c>
      <c r="P37" s="106">
        <v>0.7321993092855057</v>
      </c>
      <c r="Q37" s="106">
        <v>0.53840666344280852</v>
      </c>
      <c r="R37">
        <v>0.50707556968985357</v>
      </c>
      <c r="S37">
        <v>0.54919027306332924</v>
      </c>
      <c r="T37">
        <v>0.62211859941702352</v>
      </c>
      <c r="U37">
        <v>0.61966227267395491</v>
      </c>
      <c r="V37">
        <v>0.55653012780098354</v>
      </c>
      <c r="W37">
        <v>0.55628743698130478</v>
      </c>
      <c r="Y37" s="152">
        <v>0</v>
      </c>
      <c r="Z37" s="153">
        <v>-3.4235052354219121E-2</v>
      </c>
      <c r="AA37" s="153">
        <v>-4.8783222491834394E-2</v>
      </c>
      <c r="AB37" s="153">
        <v>-4.085850088800802E-2</v>
      </c>
      <c r="AC37" s="153">
        <v>-4.6083997427974421E-2</v>
      </c>
      <c r="AD37" s="153">
        <v>-5.0684115127601154E-2</v>
      </c>
      <c r="AE37" s="153">
        <v>-1.5025207548142539E-2</v>
      </c>
      <c r="AF37" s="153">
        <v>2.3102581615481461E-2</v>
      </c>
      <c r="AG37" s="154">
        <v>-1.488911430244497E-2</v>
      </c>
    </row>
    <row r="38" spans="1:33" x14ac:dyDescent="0.25">
      <c r="A38" s="139" t="s">
        <v>190</v>
      </c>
      <c r="B38" s="134" t="s">
        <v>198</v>
      </c>
      <c r="C38" s="134">
        <f t="shared" si="58"/>
        <v>1</v>
      </c>
      <c r="D38" s="134">
        <f t="shared" si="59"/>
        <v>0.78911135485838524</v>
      </c>
      <c r="E38" s="134">
        <f t="shared" si="60"/>
        <v>0.78981462716525064</v>
      </c>
      <c r="F38" s="134">
        <f t="shared" si="61"/>
        <v>0.58180909428902416</v>
      </c>
      <c r="G38" s="134">
        <f t="shared" si="62"/>
        <v>0.57410992386161974</v>
      </c>
      <c r="H38" s="134">
        <f t="shared" si="63"/>
        <v>0.63153064582890805</v>
      </c>
      <c r="I38" s="134">
        <f t="shared" si="64"/>
        <v>0.6905587986248154</v>
      </c>
      <c r="J38" s="134">
        <f t="shared" si="65"/>
        <v>0.58502696885049243</v>
      </c>
      <c r="K38" s="140">
        <f t="shared" si="66"/>
        <v>0.44943877199354848</v>
      </c>
      <c r="O38" s="106">
        <v>1</v>
      </c>
      <c r="P38" s="106">
        <v>0.78911135485838524</v>
      </c>
      <c r="Q38" s="106">
        <v>0.78981462716525064</v>
      </c>
      <c r="R38">
        <v>0.58180909428902416</v>
      </c>
      <c r="S38">
        <v>0.57410992386161974</v>
      </c>
      <c r="T38">
        <v>0.63153064582890805</v>
      </c>
      <c r="U38">
        <v>0.6905587986248154</v>
      </c>
      <c r="V38">
        <v>0.58502696885049243</v>
      </c>
      <c r="W38">
        <v>0.44943877199354848</v>
      </c>
      <c r="Y38" s="152">
        <v>0</v>
      </c>
      <c r="Z38" s="153">
        <v>-3.7447111674330742E-2</v>
      </c>
      <c r="AA38" s="153">
        <v>-3.3944065113006967E-2</v>
      </c>
      <c r="AB38" s="153">
        <v>-4.2721250114280789E-2</v>
      </c>
      <c r="AC38" s="153">
        <v>-4.5550315325119349E-2</v>
      </c>
      <c r="AD38" s="153">
        <v>-4.9736035980021173E-2</v>
      </c>
      <c r="AE38" s="153">
        <v>-4.7593883322349199E-2</v>
      </c>
      <c r="AF38" s="153">
        <v>-3.1360591045393287E-2</v>
      </c>
      <c r="AG38" s="154">
        <v>-4.0357242281859586E-2</v>
      </c>
    </row>
    <row r="39" spans="1:33" x14ac:dyDescent="0.25">
      <c r="A39" s="141" t="s">
        <v>190</v>
      </c>
      <c r="B39" s="135" t="s">
        <v>203</v>
      </c>
      <c r="C39" s="135">
        <f t="shared" si="58"/>
        <v>1</v>
      </c>
      <c r="D39" s="135">
        <f t="shared" si="59"/>
        <v>0.89412294900256029</v>
      </c>
      <c r="E39" s="135">
        <f t="shared" si="60"/>
        <v>0.67744170190372144</v>
      </c>
      <c r="F39" s="135">
        <f t="shared" si="61"/>
        <v>0.64182377914098054</v>
      </c>
      <c r="G39" s="135">
        <f t="shared" si="62"/>
        <v>0.66755339021685711</v>
      </c>
      <c r="H39" s="135">
        <f t="shared" si="63"/>
        <v>0.6949782440891793</v>
      </c>
      <c r="I39" s="135">
        <f t="shared" si="64"/>
        <v>0.7916339932025328</v>
      </c>
      <c r="J39" s="135">
        <f t="shared" si="65"/>
        <v>0.63865856864331161</v>
      </c>
      <c r="K39" s="142">
        <f t="shared" si="66"/>
        <v>0.9139448510529985</v>
      </c>
      <c r="O39" s="106">
        <v>1</v>
      </c>
      <c r="P39" s="106">
        <v>0.89412294900256029</v>
      </c>
      <c r="Q39" s="106">
        <v>0.67744170190372144</v>
      </c>
      <c r="R39">
        <v>0.64182377914098054</v>
      </c>
      <c r="S39">
        <v>0.64825015686893961</v>
      </c>
      <c r="T39">
        <v>0.59876169440434224</v>
      </c>
      <c r="U39">
        <v>0.68521521801131979</v>
      </c>
      <c r="V39">
        <v>0.63865856864331161</v>
      </c>
      <c r="W39">
        <v>0.77818162046771977</v>
      </c>
      <c r="Y39" s="152">
        <v>0</v>
      </c>
      <c r="Z39" s="153">
        <v>-3.0454249956980428E-2</v>
      </c>
      <c r="AA39" s="153">
        <v>-4.4633059869212573E-2</v>
      </c>
      <c r="AB39" s="153">
        <v>-3.8101872020165357E-2</v>
      </c>
      <c r="AC39" s="153">
        <v>-5.955488986274185E-2</v>
      </c>
      <c r="AD39" s="153">
        <v>-0.1606925603024002</v>
      </c>
      <c r="AE39" s="153">
        <v>-0.15530708074474622</v>
      </c>
      <c r="AF39" s="153">
        <v>-3.458574959844081E-2</v>
      </c>
      <c r="AG39" s="154">
        <v>-0.17446213970419824</v>
      </c>
    </row>
    <row r="40" spans="1:33" x14ac:dyDescent="0.25">
      <c r="A40" s="139" t="s">
        <v>190</v>
      </c>
      <c r="B40" s="134" t="s">
        <v>216</v>
      </c>
      <c r="C40" s="134"/>
      <c r="D40" s="134"/>
      <c r="E40" s="134"/>
      <c r="F40" s="134"/>
      <c r="G40" s="134"/>
      <c r="H40" s="134"/>
      <c r="I40" s="134"/>
      <c r="J40" s="134"/>
      <c r="K40" s="140"/>
      <c r="Y40" s="152">
        <v>0</v>
      </c>
      <c r="Z40" s="153">
        <v>-1.1777722399453017E-2</v>
      </c>
      <c r="AA40" s="153">
        <v>-0.33074474467123294</v>
      </c>
      <c r="AB40" s="153">
        <v>-0.47100359781777273</v>
      </c>
      <c r="AC40" s="153">
        <v>-0.59021106992255534</v>
      </c>
      <c r="AD40" s="153">
        <v>-0.59433234200071139</v>
      </c>
      <c r="AE40" s="153">
        <v>-0.52923286940964565</v>
      </c>
      <c r="AF40" s="153">
        <v>-0.35594972329957952</v>
      </c>
      <c r="AG40" s="154">
        <v>-0.31383395733223557</v>
      </c>
    </row>
    <row r="41" spans="1:33" x14ac:dyDescent="0.25">
      <c r="A41" s="141" t="s">
        <v>190</v>
      </c>
      <c r="B41" s="135" t="s">
        <v>206</v>
      </c>
      <c r="C41" s="135">
        <f t="shared" ref="C41:K42" si="67">IF(ABS(Y41)&lt;0.05,O41,IF(ABS(Y41)&lt;0.1,O41*(1-(Y41/$M$3)),O41*(1-(Y41/($M$3/2)))))</f>
        <v>1</v>
      </c>
      <c r="D41" s="135">
        <f t="shared" si="67"/>
        <v>1.0222676875657271</v>
      </c>
      <c r="E41" s="135">
        <f t="shared" si="67"/>
        <v>0.81069755042140634</v>
      </c>
      <c r="F41" s="135">
        <f t="shared" si="67"/>
        <v>0.78488891847065023</v>
      </c>
      <c r="G41" s="135">
        <f t="shared" si="67"/>
        <v>0.81036186869182503</v>
      </c>
      <c r="H41" s="135">
        <f t="shared" si="67"/>
        <v>0.77113957327044058</v>
      </c>
      <c r="I41" s="135">
        <f t="shared" si="67"/>
        <v>0.75585010727287771</v>
      </c>
      <c r="J41" s="135">
        <f t="shared" si="67"/>
        <v>0.70724995705310301</v>
      </c>
      <c r="K41" s="142">
        <f t="shared" si="67"/>
        <v>0.60293394225559993</v>
      </c>
      <c r="O41" s="106">
        <v>1</v>
      </c>
      <c r="P41" s="106">
        <v>1.0222676875657271</v>
      </c>
      <c r="Q41" s="106">
        <v>0.81069755042140634</v>
      </c>
      <c r="R41">
        <v>0.78488891847065023</v>
      </c>
      <c r="S41">
        <v>0.81036186869182503</v>
      </c>
      <c r="T41">
        <v>0.77113957327044058</v>
      </c>
      <c r="U41">
        <v>0.73737786637923353</v>
      </c>
      <c r="V41">
        <v>0.70724995705310301</v>
      </c>
      <c r="W41">
        <v>0.60293394225559993</v>
      </c>
      <c r="Y41" s="152">
        <v>0</v>
      </c>
      <c r="Z41" s="153">
        <v>-4.5596070921268522E-2</v>
      </c>
      <c r="AA41" s="153">
        <v>-3.584610162662287E-2</v>
      </c>
      <c r="AB41" s="153">
        <v>-2.6989905142171321E-2</v>
      </c>
      <c r="AC41" s="153">
        <v>-4.5360252935003252E-2</v>
      </c>
      <c r="AD41" s="153">
        <v>-3.6097054281070372E-2</v>
      </c>
      <c r="AE41" s="153">
        <v>-5.0102509814537621E-2</v>
      </c>
      <c r="AF41" s="153">
        <v>-3.3496253003123852E-2</v>
      </c>
      <c r="AG41" s="154">
        <v>-1.9298979765823898E-2</v>
      </c>
    </row>
    <row r="42" spans="1:33" x14ac:dyDescent="0.25">
      <c r="A42" s="139" t="s">
        <v>190</v>
      </c>
      <c r="B42" s="134" t="s">
        <v>201</v>
      </c>
      <c r="C42" s="134">
        <f t="shared" si="67"/>
        <v>1</v>
      </c>
      <c r="D42" s="134">
        <f t="shared" si="67"/>
        <v>0.89743209412027614</v>
      </c>
      <c r="E42" s="134">
        <f t="shared" si="67"/>
        <v>0.86552840587173907</v>
      </c>
      <c r="F42" s="134">
        <f t="shared" si="67"/>
        <v>0.857833245914424</v>
      </c>
      <c r="G42" s="134">
        <f t="shared" si="67"/>
        <v>0.86456749066574323</v>
      </c>
      <c r="H42" s="134">
        <f t="shared" si="67"/>
        <v>0.85219480073298415</v>
      </c>
      <c r="I42" s="134">
        <f t="shared" si="67"/>
        <v>0.82333195453772134</v>
      </c>
      <c r="J42" s="134">
        <f t="shared" si="67"/>
        <v>0.76252342680160645</v>
      </c>
      <c r="K42" s="140">
        <f t="shared" si="67"/>
        <v>0.63107525804931452</v>
      </c>
      <c r="O42" s="106">
        <v>1</v>
      </c>
      <c r="P42" s="106">
        <v>0.89743209412027614</v>
      </c>
      <c r="Q42" s="106">
        <v>0.84432442875026537</v>
      </c>
      <c r="R42">
        <v>0.857833245914424</v>
      </c>
      <c r="S42">
        <v>0.86456749066574323</v>
      </c>
      <c r="T42">
        <v>0.83061455040429366</v>
      </c>
      <c r="U42">
        <v>0.80284272815127244</v>
      </c>
      <c r="V42">
        <v>0.76252342680160645</v>
      </c>
      <c r="W42">
        <v>0.63107525804931452</v>
      </c>
      <c r="Y42" s="152">
        <v>0</v>
      </c>
      <c r="Z42" s="153">
        <v>-3.8803226337942587E-2</v>
      </c>
      <c r="AA42" s="153">
        <v>-5.0227084280527134E-2</v>
      </c>
      <c r="AB42" s="153">
        <v>-4.3895052494032617E-2</v>
      </c>
      <c r="AC42" s="153">
        <v>-4.5596344982709092E-2</v>
      </c>
      <c r="AD42" s="153">
        <v>-5.1962129288937967E-2</v>
      </c>
      <c r="AE42" s="153">
        <v>-5.1041693890981829E-2</v>
      </c>
      <c r="AF42" s="153">
        <v>-3.3751348847240452E-2</v>
      </c>
      <c r="AG42" s="154">
        <v>-2.5790722047915243E-2</v>
      </c>
    </row>
    <row r="43" spans="1:33" x14ac:dyDescent="0.25">
      <c r="A43" s="141" t="s">
        <v>190</v>
      </c>
      <c r="B43" s="135" t="s">
        <v>215</v>
      </c>
      <c r="C43" s="135">
        <f t="shared" ref="C43" si="68">IF(ABS(Y43)&lt;0.05,O43,IF(ABS(Y43)&lt;0.1,O43*(1-(Y43/$M$3)),O43*(1-(Y43/($M$3/2)))))</f>
        <v>1</v>
      </c>
      <c r="D43" s="135">
        <f t="shared" ref="D43" si="69">IF(ABS(Z43)&lt;0.05,P43,IF(ABS(Z43)&lt;0.1,P43*(1-(Z43/$M$3)),P43*(1-(Z43/($M$3/2)))))</f>
        <v>0.9068856137531055</v>
      </c>
      <c r="E43" s="135">
        <f t="shared" ref="E43" si="70">IF(ABS(AA43)&lt;0.05,Q43,IF(ABS(AA43)&lt;0.1,Q43*(1-(AA43/$M$3)),Q43*(1-(AA43/($M$3/2)))))</f>
        <v>0.70648478267323478</v>
      </c>
      <c r="F43" s="135">
        <f t="shared" ref="F43" si="71">IF(ABS(AB43)&lt;0.05,R43,IF(ABS(AB43)&lt;0.1,R43*(1-(AB43/$M$3)),R43*(1-(AB43/($M$3/2)))))</f>
        <v>0.61871815748811998</v>
      </c>
      <c r="G43" s="135">
        <f t="shared" ref="G43" si="72">IF(ABS(AC43)&lt;0.05,S43,IF(ABS(AC43)&lt;0.1,S43*(1-(AC43/$M$3)),S43*(1-(AC43/($M$3/2)))))</f>
        <v>0.58339736669200715</v>
      </c>
      <c r="H43" s="135">
        <f t="shared" ref="H43" si="73">IF(ABS(AD43)&lt;0.05,T43,IF(ABS(AD43)&lt;0.1,T43*(1-(AD43/$M$3)),T43*(1-(AD43/($M$3/2)))))</f>
        <v>0.53071542448946007</v>
      </c>
      <c r="I43" s="135">
        <f t="shared" ref="I43" si="74">IF(ABS(AE43)&lt;0.05,U43,IF(ABS(AE43)&lt;0.1,U43*(1-(AE43/$M$3)),U43*(1-(AE43/($M$3/2)))))</f>
        <v>0.47206327134823545</v>
      </c>
      <c r="J43" s="135">
        <f t="shared" ref="J43" si="75">IF(ABS(AF43)&lt;0.05,V43,IF(ABS(AF43)&lt;0.1,V43*(1-(AF43/$M$3)),V43*(1-(AF43/($M$3/2)))))</f>
        <v>0.40228957912744556</v>
      </c>
      <c r="K43" s="142">
        <f t="shared" ref="K43" si="76">IF(ABS(AG43)&lt;0.05,W43,IF(ABS(AG43)&lt;0.1,W43*(1-(AG43/$M$3)),W43*(1-(AG43/($M$3/2)))))</f>
        <v>0.36146678403869126</v>
      </c>
      <c r="O43" s="106">
        <v>1</v>
      </c>
      <c r="P43" s="106">
        <v>0.9068856137531055</v>
      </c>
      <c r="Q43" s="106">
        <v>0.70648478267323478</v>
      </c>
      <c r="R43">
        <v>0.61871815748811998</v>
      </c>
      <c r="S43">
        <v>0.58339736669200715</v>
      </c>
      <c r="T43">
        <v>0.53071542448946007</v>
      </c>
      <c r="U43">
        <v>0.47206327134823545</v>
      </c>
      <c r="V43">
        <v>0.40228957912744556</v>
      </c>
      <c r="W43">
        <v>0.36146678403869126</v>
      </c>
      <c r="Y43" s="152"/>
      <c r="Z43" s="153"/>
      <c r="AA43" s="153"/>
      <c r="AB43" s="153"/>
      <c r="AC43" s="153"/>
      <c r="AD43" s="153"/>
      <c r="AE43" s="153"/>
      <c r="AF43" s="153"/>
      <c r="AG43" s="154"/>
    </row>
    <row r="44" spans="1:33" x14ac:dyDescent="0.25">
      <c r="A44" s="139" t="s">
        <v>190</v>
      </c>
      <c r="B44" s="134" t="s">
        <v>202</v>
      </c>
      <c r="C44" s="134">
        <f t="shared" ref="C44:C47" si="77">IF(ABS(Y44)&lt;0.05,O44,IF(ABS(Y44)&lt;0.1,O44*(1-(Y44/$M$3)),O44*(1-(Y44/($M$3/2)))))</f>
        <v>1</v>
      </c>
      <c r="D44" s="134">
        <f t="shared" ref="D44:D47" si="78">IF(ABS(Z44)&lt;0.05,P44,IF(ABS(Z44)&lt;0.1,P44*(1-(Z44/$M$3)),P44*(1-(Z44/($M$3/2)))))</f>
        <v>0.92614657384964194</v>
      </c>
      <c r="E44" s="134">
        <f t="shared" ref="E44:E47" si="79">IF(ABS(AA44)&lt;0.05,Q44,IF(ABS(AA44)&lt;0.1,Q44*(1-(AA44/$M$3)),Q44*(1-(AA44/($M$3/2)))))</f>
        <v>0.70648478267323478</v>
      </c>
      <c r="F44" s="134">
        <f t="shared" ref="F44:F47" si="80">IF(ABS(AB44)&lt;0.05,R44,IF(ABS(AB44)&lt;0.1,R44*(1-(AB44/$M$3)),R44*(1-(AB44/($M$3/2)))))</f>
        <v>0.61871815748811998</v>
      </c>
      <c r="G44" s="134">
        <f t="shared" ref="G44:G47" si="81">IF(ABS(AC44)&lt;0.05,S44,IF(ABS(AC44)&lt;0.1,S44*(1-(AC44/$M$3)),S44*(1-(AC44/($M$3/2)))))</f>
        <v>0.68065410387676539</v>
      </c>
      <c r="H44" s="134">
        <f t="shared" ref="H44:H47" si="82">IF(ABS(AD44)&lt;0.05,T44,IF(ABS(AD44)&lt;0.1,T44*(1-(AD44/$M$3)),T44*(1-(AD44/($M$3/2)))))</f>
        <v>0.69093413477254173</v>
      </c>
      <c r="I44" s="134">
        <f t="shared" ref="I44:I47" si="83">IF(ABS(AE44)&lt;0.05,U44,IF(ABS(AE44)&lt;0.1,U44*(1-(AE44/$M$3)),U44*(1-(AE44/($M$3/2)))))</f>
        <v>0.64046018332249544</v>
      </c>
      <c r="J44" s="134">
        <f t="shared" ref="J44:J47" si="84">IF(ABS(AF44)&lt;0.05,V44,IF(ABS(AF44)&lt;0.1,V44*(1-(AF44/$M$3)),V44*(1-(AF44/($M$3/2)))))</f>
        <v>0.57907696421252863</v>
      </c>
      <c r="K44" s="140">
        <f t="shared" ref="K44:K47" si="85">IF(ABS(AG44)&lt;0.05,W44,IF(ABS(AG44)&lt;0.1,W44*(1-(AG44/$M$3)),W44*(1-(AG44/($M$3/2)))))</f>
        <v>0.46559611660929207</v>
      </c>
      <c r="O44" s="106">
        <v>1</v>
      </c>
      <c r="P44" s="106">
        <v>0.92614657384964194</v>
      </c>
      <c r="Q44" s="106">
        <v>0.70648478267323478</v>
      </c>
      <c r="R44">
        <v>0.61871815748811998</v>
      </c>
      <c r="S44">
        <v>0.66371364552678458</v>
      </c>
      <c r="T44">
        <v>0.69093413477254173</v>
      </c>
      <c r="U44">
        <v>0.62476057785458949</v>
      </c>
      <c r="V44">
        <v>0.57907696421252863</v>
      </c>
      <c r="W44">
        <v>0.46559611660929207</v>
      </c>
      <c r="Y44" s="152">
        <v>0</v>
      </c>
      <c r="Z44" s="153">
        <v>-4.4376927532936705E-2</v>
      </c>
      <c r="AA44" s="153">
        <v>-2.1870067373519417E-2</v>
      </c>
      <c r="AB44" s="153">
        <v>-1.1639945600293888E-2</v>
      </c>
      <c r="AC44" s="153">
        <v>-5.104749153239211E-2</v>
      </c>
      <c r="AD44" s="153">
        <v>-3.1223850815551173E-2</v>
      </c>
      <c r="AE44" s="153">
        <v>-5.025799009860072E-2</v>
      </c>
      <c r="AF44" s="153">
        <v>-3.7326292015398679E-2</v>
      </c>
      <c r="AG44" s="154">
        <v>-3.1154436469487904E-2</v>
      </c>
    </row>
    <row r="45" spans="1:33" x14ac:dyDescent="0.25">
      <c r="A45" s="141" t="s">
        <v>190</v>
      </c>
      <c r="B45" s="135" t="s">
        <v>200</v>
      </c>
      <c r="C45" s="135">
        <f t="shared" si="77"/>
        <v>1</v>
      </c>
      <c r="D45" s="135">
        <f t="shared" si="78"/>
        <v>0.94371321791263552</v>
      </c>
      <c r="E45" s="135">
        <f t="shared" si="79"/>
        <v>0.70510719994497628</v>
      </c>
      <c r="F45" s="135">
        <f t="shared" si="80"/>
        <v>0.95177844595601391</v>
      </c>
      <c r="G45" s="135">
        <f t="shared" si="81"/>
        <v>0.88319996029112358</v>
      </c>
      <c r="H45" s="135">
        <f t="shared" si="82"/>
        <v>0.82348073065356142</v>
      </c>
      <c r="I45" s="135">
        <f t="shared" si="83"/>
        <v>0.66559861732448911</v>
      </c>
      <c r="J45" s="135">
        <f t="shared" si="84"/>
        <v>0.55894694630761965</v>
      </c>
      <c r="K45" s="142">
        <f t="shared" si="85"/>
        <v>0.51639296572699178</v>
      </c>
      <c r="O45" s="106">
        <v>1</v>
      </c>
      <c r="P45" s="106">
        <v>0.94371321791263552</v>
      </c>
      <c r="Q45" s="106">
        <v>0.70510719994497628</v>
      </c>
      <c r="R45">
        <v>0.95177844595601391</v>
      </c>
      <c r="S45">
        <v>0.88319996029112358</v>
      </c>
      <c r="T45">
        <v>0.82348073065356142</v>
      </c>
      <c r="U45">
        <v>0.66559861732448911</v>
      </c>
      <c r="V45">
        <v>0.55894694630761965</v>
      </c>
      <c r="W45">
        <v>0.51639296572699178</v>
      </c>
      <c r="Y45" s="152">
        <v>0</v>
      </c>
      <c r="Z45" s="153">
        <v>-4.50493710682556E-2</v>
      </c>
      <c r="AA45" s="153">
        <v>4.5729372604064809E-2</v>
      </c>
      <c r="AB45" s="153">
        <v>3.4115217327484113E-2</v>
      </c>
      <c r="AC45" s="153">
        <v>3.1359144319498343E-2</v>
      </c>
      <c r="AD45" s="153">
        <v>2.0385820290412263E-2</v>
      </c>
      <c r="AE45" s="153">
        <v>-1.9900682552846864E-3</v>
      </c>
      <c r="AF45" s="153">
        <v>-4.6048698841564982E-3</v>
      </c>
      <c r="AG45" s="154">
        <v>7.7984502463590679E-3</v>
      </c>
    </row>
    <row r="46" spans="1:33" x14ac:dyDescent="0.25">
      <c r="A46" s="139" t="s">
        <v>190</v>
      </c>
      <c r="B46" s="134" t="s">
        <v>211</v>
      </c>
      <c r="C46" s="134">
        <f t="shared" si="77"/>
        <v>1</v>
      </c>
      <c r="D46" s="134">
        <f t="shared" si="78"/>
        <v>1.0204443997857051</v>
      </c>
      <c r="E46" s="134">
        <f t="shared" si="79"/>
        <v>0.89709904986453726</v>
      </c>
      <c r="F46" s="134">
        <f t="shared" si="80"/>
        <v>0.89715698425355517</v>
      </c>
      <c r="G46" s="134">
        <f t="shared" si="81"/>
        <v>0.89367447564461377</v>
      </c>
      <c r="H46" s="134">
        <f t="shared" si="82"/>
        <v>0.88090904732830699</v>
      </c>
      <c r="I46" s="134">
        <f t="shared" si="83"/>
        <v>0.90828514289716578</v>
      </c>
      <c r="J46" s="134">
        <f t="shared" si="84"/>
        <v>0.8902770746835208</v>
      </c>
      <c r="K46" s="140">
        <f t="shared" si="85"/>
        <v>0.8363663523024023</v>
      </c>
      <c r="O46" s="106">
        <v>1</v>
      </c>
      <c r="P46" s="106">
        <v>1.0204443997857051</v>
      </c>
      <c r="Q46" s="106">
        <v>0.89709904986453726</v>
      </c>
      <c r="R46">
        <v>0.89715698425355517</v>
      </c>
      <c r="S46">
        <v>0.89367447564461377</v>
      </c>
      <c r="T46">
        <v>0.88090904732830699</v>
      </c>
      <c r="U46">
        <v>0.90828514289716578</v>
      </c>
      <c r="V46">
        <v>0.8902770746835208</v>
      </c>
      <c r="W46">
        <v>0.8363663523024023</v>
      </c>
      <c r="Y46" s="152">
        <v>0</v>
      </c>
      <c r="Z46" s="153">
        <v>-3.6429234484603737E-2</v>
      </c>
      <c r="AA46" s="153">
        <v>-4.4328143008187076E-2</v>
      </c>
      <c r="AB46" s="153">
        <v>1.5736768575999829E-2</v>
      </c>
      <c r="AC46" s="153">
        <v>-3.0875936343969748E-2</v>
      </c>
      <c r="AD46" s="153">
        <v>-4.2861669368092513E-2</v>
      </c>
      <c r="AE46" s="153">
        <v>-4.3184642437389557E-2</v>
      </c>
      <c r="AF46" s="153">
        <v>-3.8030211394237269E-2</v>
      </c>
      <c r="AG46" s="154">
        <v>-3.7677241141336644E-2</v>
      </c>
    </row>
    <row r="47" spans="1:33" x14ac:dyDescent="0.25">
      <c r="A47" s="141" t="s">
        <v>190</v>
      </c>
      <c r="B47" s="135" t="s">
        <v>199</v>
      </c>
      <c r="C47" s="135">
        <f t="shared" si="77"/>
        <v>1</v>
      </c>
      <c r="D47" s="135">
        <f t="shared" si="78"/>
        <v>0.29248538417061215</v>
      </c>
      <c r="E47" s="135">
        <f t="shared" si="79"/>
        <v>0.1916319408225271</v>
      </c>
      <c r="F47" s="135">
        <f t="shared" si="80"/>
        <v>0.51042119134156227</v>
      </c>
      <c r="G47" s="135">
        <f t="shared" si="81"/>
        <v>1.560752265295946</v>
      </c>
      <c r="H47" s="135">
        <f t="shared" si="82"/>
        <v>2.2398776776180758</v>
      </c>
      <c r="I47" s="135">
        <f t="shared" si="83"/>
        <v>2.3634638247021669</v>
      </c>
      <c r="J47" s="135">
        <f t="shared" si="84"/>
        <v>2.1740186895384208</v>
      </c>
      <c r="K47" s="142">
        <f t="shared" si="85"/>
        <v>3.2670302388194479</v>
      </c>
      <c r="O47" s="106">
        <v>1</v>
      </c>
      <c r="P47" s="106">
        <v>0.30672258711284123</v>
      </c>
      <c r="Q47" s="106">
        <v>0.24267854077338374</v>
      </c>
      <c r="R47">
        <v>0.65187342460921327</v>
      </c>
      <c r="S47">
        <v>1.9020092504272506</v>
      </c>
      <c r="T47">
        <v>2.5484735575712953</v>
      </c>
      <c r="U47">
        <v>2.4340746177177079</v>
      </c>
      <c r="V47">
        <v>2.1740186895384208</v>
      </c>
      <c r="W47">
        <v>3.1270661260406571</v>
      </c>
      <c r="Y47" s="152">
        <v>0</v>
      </c>
      <c r="Z47" s="153">
        <v>9.2834395251049903E-2</v>
      </c>
      <c r="AA47" s="153">
        <v>0.21034657530154102</v>
      </c>
      <c r="AB47" s="153">
        <v>0.21699340382291107</v>
      </c>
      <c r="AC47" s="153">
        <v>0.17941920369453909</v>
      </c>
      <c r="AD47" s="153">
        <v>0.12109047748853734</v>
      </c>
      <c r="AE47" s="153">
        <v>5.8018593597388528E-2</v>
      </c>
      <c r="AF47" s="153">
        <v>-1.8882799917417616E-2</v>
      </c>
      <c r="AG47" s="154">
        <v>-8.9517846529204262E-2</v>
      </c>
    </row>
    <row r="48" spans="1:33" x14ac:dyDescent="0.25">
      <c r="A48" s="139" t="s">
        <v>190</v>
      </c>
      <c r="B48" s="134" t="s">
        <v>207</v>
      </c>
      <c r="C48" s="134">
        <f t="shared" ref="C48:C50" si="86">O48</f>
        <v>1</v>
      </c>
      <c r="D48" s="134">
        <f t="shared" ref="D48:D50" si="87">P48</f>
        <v>1.2</v>
      </c>
      <c r="E48" s="134">
        <f t="shared" ref="E48:E50" si="88">Q48</f>
        <v>1.0909090909090908</v>
      </c>
      <c r="F48" s="134">
        <f t="shared" ref="F48:F50" si="89">R48</f>
        <v>1</v>
      </c>
      <c r="G48" s="134">
        <f t="shared" ref="G48:G50" si="90">S48</f>
        <v>0.95</v>
      </c>
      <c r="H48" s="134">
        <f t="shared" ref="H48:H50" si="91">T48</f>
        <v>0.83</v>
      </c>
      <c r="I48" s="134">
        <f t="shared" ref="I48:I50" si="92">U48</f>
        <v>0.76</v>
      </c>
      <c r="J48" s="134">
        <f t="shared" ref="J48:J50" si="93">V48</f>
        <v>0.68</v>
      </c>
      <c r="K48" s="140">
        <f t="shared" ref="K48:K50" si="94">W48</f>
        <v>0.6</v>
      </c>
      <c r="O48" s="106">
        <v>1</v>
      </c>
      <c r="P48" s="106">
        <v>1.2</v>
      </c>
      <c r="Q48" s="106">
        <v>1.0909090909090908</v>
      </c>
      <c r="R48">
        <v>1</v>
      </c>
      <c r="S48">
        <v>0.95</v>
      </c>
      <c r="T48">
        <v>0.83</v>
      </c>
      <c r="U48">
        <v>0.76</v>
      </c>
      <c r="V48">
        <v>0.68</v>
      </c>
      <c r="W48">
        <v>0.6</v>
      </c>
      <c r="Y48" s="152">
        <v>0</v>
      </c>
      <c r="Z48" s="153">
        <v>9.3617984022137612E-2</v>
      </c>
      <c r="AA48" s="153">
        <v>-0.80706265879740458</v>
      </c>
      <c r="AB48" s="153">
        <v>-0.91067495101773188</v>
      </c>
      <c r="AC48" s="153">
        <v>-0.93671825067950965</v>
      </c>
      <c r="AD48" s="153">
        <v>-0.96325668627236039</v>
      </c>
      <c r="AE48" s="153">
        <v>-0.97814372282243511</v>
      </c>
      <c r="AF48" s="153">
        <v>-0.98312155693594638</v>
      </c>
      <c r="AG48" s="154">
        <v>-0.98130339063464567</v>
      </c>
    </row>
    <row r="49" spans="1:33" x14ac:dyDescent="0.25">
      <c r="A49" s="141" t="s">
        <v>190</v>
      </c>
      <c r="B49" s="135" t="s">
        <v>208</v>
      </c>
      <c r="C49" s="135">
        <f t="shared" si="86"/>
        <v>1</v>
      </c>
      <c r="D49" s="135">
        <f t="shared" si="87"/>
        <v>1.2</v>
      </c>
      <c r="E49" s="135">
        <f t="shared" si="88"/>
        <v>1.0909090909090908</v>
      </c>
      <c r="F49" s="135">
        <f t="shared" si="89"/>
        <v>1</v>
      </c>
      <c r="G49" s="135">
        <f t="shared" si="90"/>
        <v>0.95</v>
      </c>
      <c r="H49" s="135">
        <f t="shared" si="91"/>
        <v>0.83</v>
      </c>
      <c r="I49" s="135">
        <f t="shared" si="92"/>
        <v>0.76</v>
      </c>
      <c r="J49" s="135">
        <f t="shared" si="93"/>
        <v>0.68</v>
      </c>
      <c r="K49" s="142">
        <f t="shared" si="94"/>
        <v>0.6</v>
      </c>
      <c r="O49" s="106">
        <v>1</v>
      </c>
      <c r="P49" s="106">
        <v>1.2</v>
      </c>
      <c r="Q49" s="106">
        <v>1.0909090909090908</v>
      </c>
      <c r="R49">
        <v>1</v>
      </c>
      <c r="S49">
        <v>0.95</v>
      </c>
      <c r="T49">
        <v>0.83</v>
      </c>
      <c r="U49">
        <v>0.76</v>
      </c>
      <c r="V49">
        <v>0.68</v>
      </c>
      <c r="W49">
        <v>0.6</v>
      </c>
      <c r="Y49" s="152">
        <v>0</v>
      </c>
      <c r="Z49" s="153">
        <v>0.19090019036503789</v>
      </c>
      <c r="AA49" s="153">
        <v>0.25795413735654427</v>
      </c>
      <c r="AB49" s="153">
        <v>0.24889869492750583</v>
      </c>
      <c r="AC49" s="153">
        <v>0.1535610923382561</v>
      </c>
      <c r="AD49" s="153">
        <v>3.7578968770230051E-2</v>
      </c>
      <c r="AE49" s="153">
        <v>-3.1430257846428951E-2</v>
      </c>
      <c r="AF49" s="153">
        <v>-9.073891907636697E-2</v>
      </c>
      <c r="AG49" s="154">
        <v>-3.8501135576312781E-2</v>
      </c>
    </row>
    <row r="50" spans="1:33" ht="15.75" thickBot="1" x14ac:dyDescent="0.3">
      <c r="A50" s="146" t="s">
        <v>190</v>
      </c>
      <c r="B50" s="147" t="s">
        <v>209</v>
      </c>
      <c r="C50" s="147">
        <f t="shared" si="86"/>
        <v>1</v>
      </c>
      <c r="D50" s="147">
        <f t="shared" si="87"/>
        <v>1.2</v>
      </c>
      <c r="E50" s="147">
        <f t="shared" si="88"/>
        <v>1.0909090909090908</v>
      </c>
      <c r="F50" s="147">
        <f t="shared" si="89"/>
        <v>1</v>
      </c>
      <c r="G50" s="147">
        <f t="shared" si="90"/>
        <v>0.95</v>
      </c>
      <c r="H50" s="147">
        <f t="shared" si="91"/>
        <v>0.83</v>
      </c>
      <c r="I50" s="147">
        <f t="shared" si="92"/>
        <v>0.76</v>
      </c>
      <c r="J50" s="147">
        <f t="shared" si="93"/>
        <v>0.68</v>
      </c>
      <c r="K50" s="161">
        <f t="shared" si="94"/>
        <v>0.6</v>
      </c>
      <c r="O50" s="106">
        <v>1</v>
      </c>
      <c r="P50" s="106">
        <v>1.2</v>
      </c>
      <c r="Q50" s="106">
        <v>1.0909090909090908</v>
      </c>
      <c r="R50">
        <v>1</v>
      </c>
      <c r="S50">
        <v>0.95</v>
      </c>
      <c r="T50">
        <v>0.83</v>
      </c>
      <c r="U50">
        <v>0.76</v>
      </c>
      <c r="V50">
        <v>0.68</v>
      </c>
      <c r="W50">
        <v>0.6</v>
      </c>
      <c r="Y50" s="155">
        <v>0</v>
      </c>
      <c r="Z50" s="156">
        <v>6.1691543976839555E-2</v>
      </c>
      <c r="AA50" s="156">
        <v>0.10296743015634933</v>
      </c>
      <c r="AB50" s="156">
        <v>6.8206457282970659E-2</v>
      </c>
      <c r="AC50" s="156">
        <v>-3.4493359303287445E-2</v>
      </c>
      <c r="AD50" s="156">
        <v>-0.13552552406220389</v>
      </c>
      <c r="AE50" s="156">
        <v>-0.22465020465342428</v>
      </c>
      <c r="AF50" s="156">
        <v>-0.30520904062095144</v>
      </c>
      <c r="AG50" s="157">
        <v>-0.25121263618548445</v>
      </c>
    </row>
    <row r="51" spans="1:33" x14ac:dyDescent="0.25">
      <c r="A51" s="136" t="s">
        <v>184</v>
      </c>
      <c r="B51" s="137" t="s">
        <v>210</v>
      </c>
      <c r="C51" s="137">
        <f t="shared" ref="C51:C55" si="95">IF(ABS(Y51)&lt;0.05,O51,IF(ABS(Y51)&lt;0.1,O51*(1-(Y51/$M$3)),O51*(1-(Y51/($M$3/2)))))</f>
        <v>1</v>
      </c>
      <c r="D51" s="137">
        <f t="shared" ref="D51:D55" si="96">IF(ABS(Z51)&lt;0.05,P51,IF(ABS(Z51)&lt;0.1,P51*(1-(Z51/$M$3)),P51*(1-(Z51/($M$3/2)))))</f>
        <v>1.0843531261773496</v>
      </c>
      <c r="E51" s="137">
        <f t="shared" ref="E51:E55" si="97">IF(ABS(AA51)&lt;0.05,Q51,IF(ABS(AA51)&lt;0.1,Q51*(1-(AA51/$M$3)),Q51*(1-(AA51/($M$3/2)))))</f>
        <v>0.92445546709593818</v>
      </c>
      <c r="F51" s="137">
        <f t="shared" ref="F51:F55" si="98">IF(ABS(AB51)&lt;0.05,R51,IF(ABS(AB51)&lt;0.1,R51*(1-(AB51/$M$3)),R51*(1-(AB51/($M$3/2)))))</f>
        <v>0.76236971974553036</v>
      </c>
      <c r="G51" s="137">
        <f t="shared" ref="G51:G55" si="99">IF(ABS(AC51)&lt;0.05,S51,IF(ABS(AC51)&lt;0.1,S51*(1-(AC51/$M$3)),S51*(1-(AC51/($M$3/2)))))</f>
        <v>0.67074475312096615</v>
      </c>
      <c r="H51" s="137">
        <f t="shared" ref="H51:H55" si="100">IF(ABS(AD51)&lt;0.05,T51,IF(ABS(AD51)&lt;0.1,T51*(1-(AD51/$M$3)),T51*(1-(AD51/($M$3/2)))))</f>
        <v>0.62902442017362925</v>
      </c>
      <c r="I51" s="137">
        <f t="shared" ref="I51:I55" si="101">IF(ABS(AE51)&lt;0.05,U51,IF(ABS(AE51)&lt;0.1,U51*(1-(AE51/$M$3)),U51*(1-(AE51/($M$3/2)))))</f>
        <v>0.56572919532165633</v>
      </c>
      <c r="J51" s="137">
        <f t="shared" ref="J51:J55" si="102">IF(ABS(AF51)&lt;0.05,V51,IF(ABS(AF51)&lt;0.1,V51*(1-(AF51/$M$3)),V51*(1-(AF51/($M$3/2)))))</f>
        <v>0.49145494387765548</v>
      </c>
      <c r="K51" s="138">
        <f t="shared" ref="K51:K55" si="103">IF(ABS(AG51)&lt;0.05,W51,IF(ABS(AG51)&lt;0.1,W51*(1-(AG51/$M$3)),W51*(1-(AG51/($M$3/2)))))</f>
        <v>0.44908598833437108</v>
      </c>
      <c r="O51" s="106">
        <v>1</v>
      </c>
      <c r="P51" s="106">
        <v>1.0843531261773496</v>
      </c>
      <c r="Q51" s="106">
        <v>0.92445546709593818</v>
      </c>
      <c r="R51">
        <v>0.76236971974553036</v>
      </c>
      <c r="S51">
        <v>0.67074475312096615</v>
      </c>
      <c r="T51">
        <v>0.6454083278001671</v>
      </c>
      <c r="U51">
        <v>0.56572919532165633</v>
      </c>
      <c r="V51">
        <v>0.51336773172389383</v>
      </c>
      <c r="W51">
        <v>0.46138300451073366</v>
      </c>
      <c r="Y51" s="149">
        <v>0</v>
      </c>
      <c r="Z51" s="150">
        <v>4.8339653893534382E-2</v>
      </c>
      <c r="AA51" s="150">
        <v>3.6626339551155997E-2</v>
      </c>
      <c r="AB51" s="150">
        <v>4.1317124249190575E-2</v>
      </c>
      <c r="AC51" s="150">
        <v>4.3461772889945564E-2</v>
      </c>
      <c r="AD51" s="150">
        <v>5.0770673140773784E-2</v>
      </c>
      <c r="AE51" s="150">
        <v>3.7507935077549646E-2</v>
      </c>
      <c r="AF51" s="150">
        <v>8.5368777553100253E-2</v>
      </c>
      <c r="AG51" s="151">
        <v>5.3305024485688454E-2</v>
      </c>
    </row>
    <row r="52" spans="1:33" x14ac:dyDescent="0.25">
      <c r="A52" s="139" t="s">
        <v>184</v>
      </c>
      <c r="B52" s="134" t="s">
        <v>204</v>
      </c>
      <c r="C52" s="134">
        <f t="shared" si="95"/>
        <v>1</v>
      </c>
      <c r="D52" s="134">
        <f t="shared" si="96"/>
        <v>1.0344446667204634</v>
      </c>
      <c r="E52" s="134">
        <f t="shared" si="97"/>
        <v>0.94053175632175356</v>
      </c>
      <c r="F52" s="134">
        <f t="shared" si="98"/>
        <v>0.84874963255668334</v>
      </c>
      <c r="G52" s="134">
        <f t="shared" si="99"/>
        <v>0.74057080670406306</v>
      </c>
      <c r="H52" s="134">
        <f t="shared" si="100"/>
        <v>0.72629288865939978</v>
      </c>
      <c r="I52" s="134">
        <f t="shared" si="101"/>
        <v>0.6207429568337951</v>
      </c>
      <c r="J52" s="134">
        <f t="shared" si="102"/>
        <v>0.52619506213101541</v>
      </c>
      <c r="K52" s="140">
        <f t="shared" si="103"/>
        <v>0.50303447524810629</v>
      </c>
      <c r="O52" s="106">
        <v>1</v>
      </c>
      <c r="P52" s="106">
        <v>1.0344446667204634</v>
      </c>
      <c r="Q52" s="106">
        <v>0.94053175632175356</v>
      </c>
      <c r="R52">
        <v>0.84874963255668334</v>
      </c>
      <c r="S52">
        <v>0.74057080670406306</v>
      </c>
      <c r="T52">
        <v>0.72629288865939978</v>
      </c>
      <c r="U52">
        <v>0.6207429568337951</v>
      </c>
      <c r="V52">
        <v>0.55036956168537299</v>
      </c>
      <c r="W52">
        <v>0.50303447524810629</v>
      </c>
      <c r="Y52" s="152">
        <v>0</v>
      </c>
      <c r="Z52" s="153">
        <v>4.3365393431627826E-2</v>
      </c>
      <c r="AA52" s="153">
        <v>3.1759022714099812E-2</v>
      </c>
      <c r="AB52" s="153">
        <v>3.5733296818700661E-2</v>
      </c>
      <c r="AC52" s="153">
        <v>3.4222988578333759E-2</v>
      </c>
      <c r="AD52" s="153">
        <v>3.6166231732120011E-2</v>
      </c>
      <c r="AE52" s="153">
        <v>2.0907980031416341E-2</v>
      </c>
      <c r="AF52" s="153">
        <v>8.7848243207088172E-2</v>
      </c>
      <c r="AG52" s="154">
        <v>3.9282200037261385E-2</v>
      </c>
    </row>
    <row r="53" spans="1:33" x14ac:dyDescent="0.25">
      <c r="A53" s="141" t="s">
        <v>184</v>
      </c>
      <c r="B53" s="135" t="s">
        <v>205</v>
      </c>
      <c r="C53" s="135">
        <f t="shared" si="95"/>
        <v>1</v>
      </c>
      <c r="D53" s="135">
        <f t="shared" si="96"/>
        <v>0.73428453368466007</v>
      </c>
      <c r="E53" s="135">
        <f t="shared" si="97"/>
        <v>0.82312117068102608</v>
      </c>
      <c r="F53" s="135">
        <f t="shared" si="98"/>
        <v>0.78806216556786279</v>
      </c>
      <c r="G53" s="135">
        <f t="shared" si="99"/>
        <v>0.73763080558567873</v>
      </c>
      <c r="H53" s="135">
        <f t="shared" si="100"/>
        <v>0.78305161186010286</v>
      </c>
      <c r="I53" s="135">
        <f t="shared" si="101"/>
        <v>0.71656806285542474</v>
      </c>
      <c r="J53" s="135">
        <f t="shared" si="102"/>
        <v>0.59863819630212245</v>
      </c>
      <c r="K53" s="142">
        <f t="shared" si="103"/>
        <v>0.57685106559153598</v>
      </c>
      <c r="O53" s="106">
        <v>1</v>
      </c>
      <c r="P53" s="106">
        <v>0.75416514655987843</v>
      </c>
      <c r="Q53" s="106">
        <v>0.82312117068102608</v>
      </c>
      <c r="R53">
        <v>0.78806216556786279</v>
      </c>
      <c r="S53">
        <v>0.73763080558567873</v>
      </c>
      <c r="T53">
        <v>0.78305161186010286</v>
      </c>
      <c r="U53">
        <v>0.71656806285542474</v>
      </c>
      <c r="V53">
        <v>0.59863819630212245</v>
      </c>
      <c r="W53">
        <v>0.57685106559153598</v>
      </c>
      <c r="Y53" s="152">
        <v>0</v>
      </c>
      <c r="Z53" s="153">
        <v>5.2722173560800799E-2</v>
      </c>
      <c r="AA53" s="153">
        <v>4.0476689544676696E-2</v>
      </c>
      <c r="AB53" s="153">
        <v>3.8646193075476572E-2</v>
      </c>
      <c r="AC53" s="153">
        <v>3.3490586520542882E-2</v>
      </c>
      <c r="AD53" s="153">
        <v>8.6995578957810918E-3</v>
      </c>
      <c r="AE53" s="153">
        <v>1.1436121492355504E-2</v>
      </c>
      <c r="AF53" s="153">
        <v>1.8631577241097028E-2</v>
      </c>
      <c r="AG53" s="154">
        <v>-1.9054620020270144E-2</v>
      </c>
    </row>
    <row r="54" spans="1:33" x14ac:dyDescent="0.25">
      <c r="A54" s="139" t="s">
        <v>184</v>
      </c>
      <c r="B54" s="134" t="s">
        <v>198</v>
      </c>
      <c r="C54" s="134">
        <f t="shared" si="95"/>
        <v>1</v>
      </c>
      <c r="D54" s="134">
        <f t="shared" si="96"/>
        <v>0.86611864849745335</v>
      </c>
      <c r="E54" s="134">
        <f t="shared" si="97"/>
        <v>0.86578429044742988</v>
      </c>
      <c r="F54" s="134">
        <f t="shared" si="98"/>
        <v>0.83028982171908616</v>
      </c>
      <c r="G54" s="134">
        <f t="shared" si="99"/>
        <v>0.80379113957835346</v>
      </c>
      <c r="H54" s="134">
        <f t="shared" si="100"/>
        <v>0.77772394549768809</v>
      </c>
      <c r="I54" s="134">
        <f t="shared" si="101"/>
        <v>0.63411704804982494</v>
      </c>
      <c r="J54" s="134">
        <f t="shared" si="102"/>
        <v>0.52030043507742207</v>
      </c>
      <c r="K54" s="140">
        <f t="shared" si="103"/>
        <v>0.31908348275026605</v>
      </c>
      <c r="O54" s="106">
        <v>1</v>
      </c>
      <c r="P54" s="106">
        <v>0.86611864849745335</v>
      </c>
      <c r="Q54" s="106">
        <v>0.86578429044742988</v>
      </c>
      <c r="R54">
        <v>0.83028982171908616</v>
      </c>
      <c r="S54">
        <v>0.78206880803057555</v>
      </c>
      <c r="T54">
        <v>0.77772394549768809</v>
      </c>
      <c r="U54">
        <v>0.63411704804982494</v>
      </c>
      <c r="V54">
        <v>0.52030043507742207</v>
      </c>
      <c r="W54">
        <v>0.31908348275026605</v>
      </c>
      <c r="Y54" s="152">
        <v>0</v>
      </c>
      <c r="Z54" s="153">
        <v>3.9917423468630184E-2</v>
      </c>
      <c r="AA54" s="153">
        <v>-4.9107537489793051E-3</v>
      </c>
      <c r="AB54" s="153">
        <v>-3.0856003760932785E-2</v>
      </c>
      <c r="AC54" s="153">
        <v>-5.5550947243324093E-2</v>
      </c>
      <c r="AD54" s="153">
        <v>-2.4245984386864063E-2</v>
      </c>
      <c r="AE54" s="153">
        <v>8.0311427007306556E-3</v>
      </c>
      <c r="AF54" s="153">
        <v>3.476923744322577E-2</v>
      </c>
      <c r="AG54" s="154">
        <v>4.1098093556180555E-2</v>
      </c>
    </row>
    <row r="55" spans="1:33" x14ac:dyDescent="0.25">
      <c r="A55" s="141" t="s">
        <v>184</v>
      </c>
      <c r="B55" s="135" t="s">
        <v>203</v>
      </c>
      <c r="C55" s="135">
        <f t="shared" si="95"/>
        <v>1</v>
      </c>
      <c r="D55" s="135">
        <f t="shared" si="96"/>
        <v>0.93573327397551698</v>
      </c>
      <c r="E55" s="135">
        <f t="shared" si="97"/>
        <v>0.94311788443015043</v>
      </c>
      <c r="F55" s="135">
        <f t="shared" si="98"/>
        <v>0.85698317817608793</v>
      </c>
      <c r="G55" s="135">
        <f t="shared" si="99"/>
        <v>0.76129973991645716</v>
      </c>
      <c r="H55" s="135">
        <f t="shared" si="100"/>
        <v>0.71272375253350817</v>
      </c>
      <c r="I55" s="135">
        <f t="shared" si="101"/>
        <v>0.550674473862236</v>
      </c>
      <c r="J55" s="135">
        <f t="shared" si="102"/>
        <v>0.39517998476818361</v>
      </c>
      <c r="K55" s="142">
        <f t="shared" si="103"/>
        <v>0.36141013932144933</v>
      </c>
      <c r="O55" s="106">
        <v>1</v>
      </c>
      <c r="P55" s="106">
        <v>0.93573327397551698</v>
      </c>
      <c r="Q55" s="106">
        <v>0.94311788443015043</v>
      </c>
      <c r="R55">
        <v>0.85698317817608793</v>
      </c>
      <c r="S55">
        <v>0.78133441843267026</v>
      </c>
      <c r="T55">
        <v>0.71272375253350817</v>
      </c>
      <c r="U55">
        <v>0.550674473862236</v>
      </c>
      <c r="V55">
        <v>0.39517998476818361</v>
      </c>
      <c r="W55">
        <v>0.36141013932144933</v>
      </c>
      <c r="Y55" s="152">
        <v>0</v>
      </c>
      <c r="Z55" s="153">
        <v>4.7186537528828766E-2</v>
      </c>
      <c r="AA55" s="153">
        <v>3.9629634201226581E-2</v>
      </c>
      <c r="AB55" s="153">
        <v>4.1446011807148402E-2</v>
      </c>
      <c r="AC55" s="153">
        <v>5.1283235561034042E-2</v>
      </c>
      <c r="AD55" s="153">
        <v>2.6499553940806331E-2</v>
      </c>
      <c r="AE55" s="153">
        <v>2.1319007641109007E-2</v>
      </c>
      <c r="AF55" s="153">
        <v>3.9496671897264891E-2</v>
      </c>
      <c r="AG55" s="154">
        <v>-2.7903612091387035E-2</v>
      </c>
    </row>
    <row r="56" spans="1:33" x14ac:dyDescent="0.25">
      <c r="A56" s="139" t="s">
        <v>184</v>
      </c>
      <c r="B56" s="134" t="s">
        <v>216</v>
      </c>
      <c r="C56" s="134"/>
      <c r="D56" s="134"/>
      <c r="E56" s="134"/>
      <c r="F56" s="134"/>
      <c r="G56" s="134"/>
      <c r="H56" s="134"/>
      <c r="I56" s="134"/>
      <c r="J56" s="134"/>
      <c r="K56" s="140"/>
      <c r="Y56" s="152">
        <v>0</v>
      </c>
      <c r="Z56" s="153">
        <v>1.1030618955590318E-2</v>
      </c>
      <c r="AA56" s="153">
        <v>-4.6633162284945226E-2</v>
      </c>
      <c r="AB56" s="153">
        <v>0.13217710477212813</v>
      </c>
      <c r="AC56" s="153">
        <v>0.5194429540052119</v>
      </c>
      <c r="AD56" s="153">
        <v>0.50771663091213737</v>
      </c>
      <c r="AE56" s="153">
        <v>0.23499963289162035</v>
      </c>
      <c r="AF56" s="153">
        <v>0.22840745640264049</v>
      </c>
      <c r="AG56" s="154">
        <v>-0.21377768242336478</v>
      </c>
    </row>
    <row r="57" spans="1:33" x14ac:dyDescent="0.25">
      <c r="A57" s="141" t="s">
        <v>184</v>
      </c>
      <c r="B57" s="135" t="s">
        <v>206</v>
      </c>
      <c r="C57" s="135">
        <f t="shared" ref="C57:K58" si="104">IF(ABS(Y57)&lt;0.05,O57,IF(ABS(Y57)&lt;0.1,O57*(1-(Y57/$M$3)),O57*(1-(Y57/($M$3/2)))))</f>
        <v>1</v>
      </c>
      <c r="D57" s="135">
        <f t="shared" si="104"/>
        <v>0.83584419614410355</v>
      </c>
      <c r="E57" s="135">
        <f t="shared" si="104"/>
        <v>0.70225541201136554</v>
      </c>
      <c r="F57" s="135">
        <f t="shared" si="104"/>
        <v>0.61964268383268106</v>
      </c>
      <c r="G57" s="135">
        <f t="shared" si="104"/>
        <v>0.54232346535272591</v>
      </c>
      <c r="H57" s="135">
        <f t="shared" si="104"/>
        <v>0.37609152936807955</v>
      </c>
      <c r="I57" s="135">
        <f t="shared" si="104"/>
        <v>0.24306133473771085</v>
      </c>
      <c r="J57" s="135">
        <f t="shared" si="104"/>
        <v>0.17427334021613342</v>
      </c>
      <c r="K57" s="142">
        <f t="shared" si="104"/>
        <v>8.7095809392373852E-2</v>
      </c>
      <c r="O57" s="106">
        <v>1</v>
      </c>
      <c r="P57" s="106">
        <v>0.83584419614410355</v>
      </c>
      <c r="Q57" s="106">
        <v>0.70225541201136554</v>
      </c>
      <c r="R57">
        <v>0.61964268383268106</v>
      </c>
      <c r="S57">
        <v>0.54232346535272591</v>
      </c>
      <c r="T57">
        <v>0.37609152936807955</v>
      </c>
      <c r="U57">
        <v>0.24306133473771085</v>
      </c>
      <c r="V57">
        <v>0.17427334021613342</v>
      </c>
      <c r="W57">
        <v>8.7095809392373852E-2</v>
      </c>
      <c r="Y57" s="152">
        <v>0</v>
      </c>
      <c r="Z57" s="153">
        <v>-4.4561497655001843E-2</v>
      </c>
      <c r="AA57" s="153">
        <v>3.3358779862385592E-2</v>
      </c>
      <c r="AB57" s="153">
        <v>4.9811678029092581E-2</v>
      </c>
      <c r="AC57" s="153">
        <v>3.6177473307396325E-2</v>
      </c>
      <c r="AD57" s="153">
        <v>4.3113661561095189E-2</v>
      </c>
      <c r="AE57" s="153">
        <v>2.8938104842988092E-2</v>
      </c>
      <c r="AF57" s="153">
        <v>2.4110881585952561E-2</v>
      </c>
      <c r="AG57" s="154">
        <v>-2.1169552664205251E-2</v>
      </c>
    </row>
    <row r="58" spans="1:33" x14ac:dyDescent="0.25">
      <c r="A58" s="139" t="s">
        <v>184</v>
      </c>
      <c r="B58" s="134" t="s">
        <v>201</v>
      </c>
      <c r="C58" s="134">
        <f t="shared" si="104"/>
        <v>1</v>
      </c>
      <c r="D58" s="134">
        <f t="shared" si="104"/>
        <v>0.79416254778555018</v>
      </c>
      <c r="E58" s="134">
        <f t="shared" si="104"/>
        <v>0.65773156371955677</v>
      </c>
      <c r="F58" s="134">
        <f t="shared" si="104"/>
        <v>0.49934246142481153</v>
      </c>
      <c r="G58" s="134">
        <f t="shared" si="104"/>
        <v>0.46412264502944128</v>
      </c>
      <c r="H58" s="134">
        <f t="shared" si="104"/>
        <v>0.26938213337855293</v>
      </c>
      <c r="I58" s="134">
        <f t="shared" si="104"/>
        <v>0.1435639655167302</v>
      </c>
      <c r="J58" s="134">
        <f t="shared" si="104"/>
        <v>0.10605961376444628</v>
      </c>
      <c r="K58" s="140">
        <f t="shared" si="104"/>
        <v>5.4518939626721483E-2</v>
      </c>
      <c r="O58" s="106">
        <v>1</v>
      </c>
      <c r="P58" s="106">
        <v>0.79416254778555018</v>
      </c>
      <c r="Q58" s="106">
        <v>0.65773156371955677</v>
      </c>
      <c r="R58">
        <v>0.49934246142481153</v>
      </c>
      <c r="S58">
        <v>0.46412264502944128</v>
      </c>
      <c r="T58">
        <v>0.26938213337855293</v>
      </c>
      <c r="U58">
        <v>0.1435639655167302</v>
      </c>
      <c r="V58">
        <v>0.10605961376444628</v>
      </c>
      <c r="W58">
        <v>5.4518939626721483E-2</v>
      </c>
      <c r="Y58" s="152">
        <v>0</v>
      </c>
      <c r="Z58" s="153">
        <v>1.5298360195264626E-2</v>
      </c>
      <c r="AA58" s="153">
        <v>4.5682100146802164E-2</v>
      </c>
      <c r="AB58" s="153">
        <v>3.9609612540291481E-2</v>
      </c>
      <c r="AC58" s="153">
        <v>2.8163527129539238E-2</v>
      </c>
      <c r="AD58" s="153">
        <v>3.9576747146033736E-2</v>
      </c>
      <c r="AE58" s="153">
        <v>1.7855783418523084E-2</v>
      </c>
      <c r="AF58" s="153">
        <v>3.9042679401465108E-2</v>
      </c>
      <c r="AG58" s="154">
        <v>4.1670266399048715E-2</v>
      </c>
    </row>
    <row r="59" spans="1:33" x14ac:dyDescent="0.25">
      <c r="A59" s="141" t="s">
        <v>184</v>
      </c>
      <c r="B59" s="135" t="s">
        <v>215</v>
      </c>
      <c r="C59" s="135">
        <f t="shared" ref="C59" si="105">IF(ABS(Y59)&lt;0.05,O59,IF(ABS(Y59)&lt;0.1,O59*(1-(Y59/$M$3)),O59*(1-(Y59/($M$3/2)))))</f>
        <v>1</v>
      </c>
      <c r="D59" s="135">
        <f t="shared" ref="D59" si="106">IF(ABS(Z59)&lt;0.05,P59,IF(ABS(Z59)&lt;0.1,P59*(1-(Z59/$M$3)),P59*(1-(Z59/($M$3/2)))))</f>
        <v>0.69717579034425059</v>
      </c>
      <c r="E59" s="135">
        <f t="shared" ref="E59" si="107">IF(ABS(AA59)&lt;0.05,Q59,IF(ABS(AA59)&lt;0.1,Q59*(1-(AA59/$M$3)),Q59*(1-(AA59/($M$3/2)))))</f>
        <v>0.69842837548944448</v>
      </c>
      <c r="F59" s="135">
        <f t="shared" ref="F59" si="108">IF(ABS(AB59)&lt;0.05,R59,IF(ABS(AB59)&lt;0.1,R59*(1-(AB59/$M$3)),R59*(1-(AB59/($M$3/2)))))</f>
        <v>0.66967794843353268</v>
      </c>
      <c r="G59" s="135">
        <f t="shared" ref="G59" si="109">IF(ABS(AC59)&lt;0.05,S59,IF(ABS(AC59)&lt;0.1,S59*(1-(AC59/$M$3)),S59*(1-(AC59/($M$3/2)))))</f>
        <v>0.65118219408697176</v>
      </c>
      <c r="H59" s="135">
        <f t="shared" ref="H59" si="110">IF(ABS(AD59)&lt;0.05,T59,IF(ABS(AD59)&lt;0.1,T59*(1-(AD59/$M$3)),T59*(1-(AD59/($M$3/2)))))</f>
        <v>0.61715486033991407</v>
      </c>
      <c r="I59" s="135">
        <f t="shared" ref="I59" si="111">IF(ABS(AE59)&lt;0.05,U59,IF(ABS(AE59)&lt;0.1,U59*(1-(AE59/$M$3)),U59*(1-(AE59/($M$3/2)))))</f>
        <v>0.62078550412395916</v>
      </c>
      <c r="J59" s="135">
        <f t="shared" ref="J59" si="112">IF(ABS(AF59)&lt;0.05,V59,IF(ABS(AF59)&lt;0.1,V59*(1-(AF59/$M$3)),V59*(1-(AF59/($M$3/2)))))</f>
        <v>0.55944112707700178</v>
      </c>
      <c r="K59" s="142">
        <f t="shared" ref="K59" si="113">IF(ABS(AG59)&lt;0.05,W59,IF(ABS(AG59)&lt;0.1,W59*(1-(AG59/$M$3)),W59*(1-(AG59/($M$3/2)))))</f>
        <v>0.50412752228734514</v>
      </c>
      <c r="O59" s="106">
        <v>1</v>
      </c>
      <c r="P59" s="106">
        <v>0.69717579034425059</v>
      </c>
      <c r="Q59" s="106">
        <v>0.69842837548944448</v>
      </c>
      <c r="R59">
        <v>0.66967794843353268</v>
      </c>
      <c r="S59">
        <v>0.65118219408697176</v>
      </c>
      <c r="T59">
        <v>0.61715486033991407</v>
      </c>
      <c r="U59">
        <v>0.62078550412395916</v>
      </c>
      <c r="V59">
        <v>0.55944112707700178</v>
      </c>
      <c r="W59">
        <v>0.50412752228734514</v>
      </c>
      <c r="Y59" s="152"/>
      <c r="Z59" s="153"/>
      <c r="AA59" s="153"/>
      <c r="AB59" s="153"/>
      <c r="AC59" s="153"/>
      <c r="AD59" s="153"/>
      <c r="AE59" s="153"/>
      <c r="AF59" s="153"/>
      <c r="AG59" s="154"/>
    </row>
    <row r="60" spans="1:33" x14ac:dyDescent="0.25">
      <c r="A60" s="139" t="s">
        <v>184</v>
      </c>
      <c r="B60" s="134" t="s">
        <v>202</v>
      </c>
      <c r="C60" s="134">
        <f t="shared" ref="C60:C63" si="114">IF(ABS(Y60)&lt;0.05,O60,IF(ABS(Y60)&lt;0.1,O60*(1-(Y60/$M$3)),O60*(1-(Y60/($M$3/2)))))</f>
        <v>1</v>
      </c>
      <c r="D60" s="134">
        <f t="shared" ref="D60:D63" si="115">IF(ABS(Z60)&lt;0.05,P60,IF(ABS(Z60)&lt;0.1,P60*(1-(Z60/$M$3)),P60*(1-(Z60/($M$3/2)))))</f>
        <v>0.73228358799593463</v>
      </c>
      <c r="E60" s="134">
        <f t="shared" ref="E60:E63" si="116">IF(ABS(AA60)&lt;0.05,Q60,IF(ABS(AA60)&lt;0.1,Q60*(1-(AA60/$M$3)),Q60*(1-(AA60/($M$3/2)))))</f>
        <v>0.63241901941280221</v>
      </c>
      <c r="F60" s="134">
        <f t="shared" ref="F60:F63" si="117">IF(ABS(AB60)&lt;0.05,R60,IF(ABS(AB60)&lt;0.1,R60*(1-(AB60/$M$3)),R60*(1-(AB60/($M$3/2)))))</f>
        <v>0.55673264404924661</v>
      </c>
      <c r="G60" s="134">
        <f t="shared" ref="G60:G63" si="118">IF(ABS(AC60)&lt;0.05,S60,IF(ABS(AC60)&lt;0.1,S60*(1-(AC60/$M$3)),S60*(1-(AC60/($M$3/2)))))</f>
        <v>0.52411525970547368</v>
      </c>
      <c r="H60" s="134">
        <f t="shared" ref="H60:H63" si="119">IF(ABS(AD60)&lt;0.05,T60,IF(ABS(AD60)&lt;0.1,T60*(1-(AD60/$M$3)),T60*(1-(AD60/($M$3/2)))))</f>
        <v>0.41814539160196956</v>
      </c>
      <c r="I60" s="134">
        <f t="shared" ref="I60:I63" si="120">IF(ABS(AE60)&lt;0.05,U60,IF(ABS(AE60)&lt;0.1,U60*(1-(AE60/$M$3)),U60*(1-(AE60/($M$3/2)))))</f>
        <v>0.30452656415478901</v>
      </c>
      <c r="J60" s="134">
        <f t="shared" ref="J60:J63" si="121">IF(ABS(AF60)&lt;0.05,V60,IF(ABS(AF60)&lt;0.1,V60*(1-(AF60/$M$3)),V60*(1-(AF60/($M$3/2)))))</f>
        <v>0.2424622499596959</v>
      </c>
      <c r="K60" s="140">
        <f t="shared" ref="K60:K63" si="122">IF(ABS(AG60)&lt;0.05,W60,IF(ABS(AG60)&lt;0.1,W60*(1-(AG60/$M$3)),W60*(1-(AG60/($M$3/2)))))</f>
        <v>0.14854918092594818</v>
      </c>
      <c r="O60" s="106">
        <v>1</v>
      </c>
      <c r="P60" s="106">
        <v>0.73228358799593463</v>
      </c>
      <c r="Q60" s="106">
        <v>0.63241901941280221</v>
      </c>
      <c r="R60">
        <v>0.55673264404924661</v>
      </c>
      <c r="S60">
        <v>0.52411525970547368</v>
      </c>
      <c r="T60">
        <v>0.41814539160196956</v>
      </c>
      <c r="U60">
        <v>0.30452656415478901</v>
      </c>
      <c r="V60">
        <v>0.2424622499596959</v>
      </c>
      <c r="W60">
        <v>0.15294332875584823</v>
      </c>
      <c r="Y60" s="152">
        <v>0</v>
      </c>
      <c r="Z60" s="153">
        <v>-4.1958141322262714E-2</v>
      </c>
      <c r="AA60" s="153">
        <v>4.0806982359582862E-2</v>
      </c>
      <c r="AB60" s="153">
        <v>3.9096846454506284E-2</v>
      </c>
      <c r="AC60" s="153">
        <v>4.2808685818778516E-2</v>
      </c>
      <c r="AD60" s="153">
        <v>3.5713852057307996E-2</v>
      </c>
      <c r="AE60" s="153">
        <v>3.1548365947737217E-2</v>
      </c>
      <c r="AF60" s="153">
        <v>3.9677358098172584E-2</v>
      </c>
      <c r="AG60" s="154">
        <v>5.746112453083399E-2</v>
      </c>
    </row>
    <row r="61" spans="1:33" x14ac:dyDescent="0.25">
      <c r="A61" s="141" t="s">
        <v>184</v>
      </c>
      <c r="B61" s="135" t="s">
        <v>200</v>
      </c>
      <c r="C61" s="135">
        <f t="shared" si="114"/>
        <v>1</v>
      </c>
      <c r="D61" s="135">
        <f t="shared" si="115"/>
        <v>0.76761015929449794</v>
      </c>
      <c r="E61" s="135">
        <f t="shared" si="116"/>
        <v>0.87984795807262306</v>
      </c>
      <c r="F61" s="135">
        <f t="shared" si="117"/>
        <v>0.89118869499536946</v>
      </c>
      <c r="G61" s="135">
        <f t="shared" si="118"/>
        <v>0.81023372446784503</v>
      </c>
      <c r="H61" s="135">
        <f t="shared" si="119"/>
        <v>0.71833830382296116</v>
      </c>
      <c r="I61" s="135">
        <f t="shared" si="120"/>
        <v>0.60618363930161268</v>
      </c>
      <c r="J61" s="135">
        <f t="shared" si="121"/>
        <v>0.53111510037820497</v>
      </c>
      <c r="K61" s="142">
        <f t="shared" si="122"/>
        <v>0.44823250631634437</v>
      </c>
      <c r="O61" s="106">
        <v>1</v>
      </c>
      <c r="P61" s="106">
        <v>0.76761015929449794</v>
      </c>
      <c r="Q61" s="106">
        <v>0.87984795807262306</v>
      </c>
      <c r="R61">
        <v>0.89118869499536946</v>
      </c>
      <c r="S61">
        <v>0.81023372446784503</v>
      </c>
      <c r="T61">
        <v>0.71833830382296116</v>
      </c>
      <c r="U61">
        <v>0.60618363930161268</v>
      </c>
      <c r="V61">
        <v>0.53111510037820497</v>
      </c>
      <c r="W61">
        <v>0.44823250631634437</v>
      </c>
      <c r="Y61" s="152">
        <v>0</v>
      </c>
      <c r="Z61" s="153">
        <v>-8.8119257308233775E-3</v>
      </c>
      <c r="AA61" s="153">
        <v>4.8447927714765401E-2</v>
      </c>
      <c r="AB61" s="153">
        <v>3.7415693575905781E-2</v>
      </c>
      <c r="AC61" s="153">
        <v>4.7696977780398032E-2</v>
      </c>
      <c r="AD61" s="153">
        <v>4.4114648098579352E-2</v>
      </c>
      <c r="AE61" s="153">
        <v>3.4342660141574111E-2</v>
      </c>
      <c r="AF61" s="153">
        <v>4.9219100818132321E-2</v>
      </c>
      <c r="AG61" s="154">
        <v>4.4400295771055427E-2</v>
      </c>
    </row>
    <row r="62" spans="1:33" x14ac:dyDescent="0.25">
      <c r="A62" s="139" t="s">
        <v>184</v>
      </c>
      <c r="B62" s="134" t="s">
        <v>211</v>
      </c>
      <c r="C62" s="134">
        <f t="shared" si="114"/>
        <v>1</v>
      </c>
      <c r="D62" s="134">
        <f t="shared" si="115"/>
        <v>0.77021967265478763</v>
      </c>
      <c r="E62" s="134">
        <f t="shared" si="116"/>
        <v>0.68690911983347558</v>
      </c>
      <c r="F62" s="134">
        <f t="shared" si="117"/>
        <v>0.58594554574721625</v>
      </c>
      <c r="G62" s="134">
        <f t="shared" si="118"/>
        <v>0.53725691358072902</v>
      </c>
      <c r="H62" s="134">
        <f t="shared" si="119"/>
        <v>0.44344400889495011</v>
      </c>
      <c r="I62" s="134">
        <f t="shared" si="120"/>
        <v>0.38364028079076934</v>
      </c>
      <c r="J62" s="134">
        <f t="shared" si="121"/>
        <v>0.34017086099374144</v>
      </c>
      <c r="K62" s="140">
        <f t="shared" si="122"/>
        <v>0.31686254145290899</v>
      </c>
      <c r="O62" s="106">
        <v>1</v>
      </c>
      <c r="P62" s="106">
        <v>0.77021967265478763</v>
      </c>
      <c r="Q62" s="106">
        <v>0.68690911983347558</v>
      </c>
      <c r="R62">
        <v>0.58594554574721625</v>
      </c>
      <c r="S62">
        <v>0.53725691358072902</v>
      </c>
      <c r="T62">
        <v>0.44344400889495011</v>
      </c>
      <c r="U62">
        <v>0.38364028079076934</v>
      </c>
      <c r="V62">
        <v>0.34017086099374144</v>
      </c>
      <c r="W62">
        <v>0.31686254145290899</v>
      </c>
      <c r="Y62" s="152">
        <v>0</v>
      </c>
      <c r="Z62" s="153">
        <v>8.1177830737609417E-3</v>
      </c>
      <c r="AA62" s="153">
        <v>3.3137831371167749E-2</v>
      </c>
      <c r="AB62" s="153">
        <v>4.4104208805090056E-2</v>
      </c>
      <c r="AC62" s="153">
        <v>4.7881242920650824E-2</v>
      </c>
      <c r="AD62" s="153">
        <v>4.7856956067583403E-2</v>
      </c>
      <c r="AE62" s="153">
        <v>4.8371159984888154E-2</v>
      </c>
      <c r="AF62" s="153">
        <v>3.2166473127137767E-2</v>
      </c>
      <c r="AG62" s="154">
        <v>4.5942816625664476E-2</v>
      </c>
    </row>
    <row r="63" spans="1:33" x14ac:dyDescent="0.25">
      <c r="A63" s="141" t="s">
        <v>184</v>
      </c>
      <c r="B63" s="135" t="s">
        <v>199</v>
      </c>
      <c r="C63" s="135">
        <f t="shared" si="114"/>
        <v>1</v>
      </c>
      <c r="D63" s="135">
        <f t="shared" si="115"/>
        <v>1.1473093857446628</v>
      </c>
      <c r="E63" s="135">
        <f t="shared" si="116"/>
        <v>1.7947072776840742</v>
      </c>
      <c r="F63" s="135">
        <f t="shared" si="117"/>
        <v>1.9939873660028844</v>
      </c>
      <c r="G63" s="135">
        <f t="shared" si="118"/>
        <v>1.829698861677048</v>
      </c>
      <c r="H63" s="135">
        <f t="shared" si="119"/>
        <v>2.8156314871569288</v>
      </c>
      <c r="I63" s="135">
        <f t="shared" si="120"/>
        <v>3.2773846968330269</v>
      </c>
      <c r="J63" s="135">
        <f t="shared" si="121"/>
        <v>3.760763464160485</v>
      </c>
      <c r="K63" s="142">
        <f t="shared" si="122"/>
        <v>4.4074811661649047</v>
      </c>
      <c r="O63" s="106">
        <v>1</v>
      </c>
      <c r="P63" s="106">
        <v>1.1011920712075969</v>
      </c>
      <c r="Q63" s="106">
        <v>1.5059036584950998</v>
      </c>
      <c r="R63" s="106">
        <v>1.6211895030210497</v>
      </c>
      <c r="S63" s="106">
        <v>1.5272069150773337</v>
      </c>
      <c r="T63" s="106">
        <v>2.0716895160423965</v>
      </c>
      <c r="U63" s="106">
        <v>2.3022815554185967</v>
      </c>
      <c r="V63" s="106">
        <v>2.5508219344373972</v>
      </c>
      <c r="W63" s="106">
        <v>2.8488473882381218</v>
      </c>
      <c r="Y63" s="152">
        <v>0</v>
      </c>
      <c r="Z63" s="153">
        <v>-8.3758893190163233E-2</v>
      </c>
      <c r="AA63" s="153">
        <v>-0.19178094000886198</v>
      </c>
      <c r="AB63" s="153">
        <v>-0.22995329188052005</v>
      </c>
      <c r="AC63" s="153">
        <v>-0.19806873817382945</v>
      </c>
      <c r="AD63" s="153">
        <v>-0.35909916295551103</v>
      </c>
      <c r="AE63" s="153">
        <v>-0.4235377463366502</v>
      </c>
      <c r="AF63" s="153">
        <v>-0.47433398364200169</v>
      </c>
      <c r="AG63" s="154">
        <v>-0.54711031007200583</v>
      </c>
    </row>
    <row r="64" spans="1:33" x14ac:dyDescent="0.25">
      <c r="A64" s="139" t="s">
        <v>184</v>
      </c>
      <c r="B64" s="134" t="s">
        <v>207</v>
      </c>
      <c r="C64" s="134">
        <f t="shared" ref="C64:C66" si="123">O64</f>
        <v>1</v>
      </c>
      <c r="D64" s="134">
        <f t="shared" ref="D64:D66" si="124">P64</f>
        <v>0.72</v>
      </c>
      <c r="E64" s="134">
        <f t="shared" ref="E64:E66" si="125">Q64</f>
        <v>0.7147708096367954</v>
      </c>
      <c r="F64" s="134">
        <f t="shared" ref="F64:F66" si="126">R64</f>
        <v>0.74</v>
      </c>
      <c r="G64" s="134">
        <f t="shared" ref="G64:G66" si="127">S64</f>
        <v>0.65</v>
      </c>
      <c r="H64" s="134">
        <f t="shared" ref="H64:H66" si="128">T64</f>
        <v>0.49</v>
      </c>
      <c r="I64" s="134">
        <f t="shared" ref="I64:I66" si="129">U64</f>
        <v>0.42</v>
      </c>
      <c r="J64" s="134">
        <f t="shared" ref="J64:J66" si="130">V64</f>
        <v>0.38</v>
      </c>
      <c r="K64" s="140">
        <f t="shared" ref="K64:K66" si="131">W64</f>
        <v>0.32</v>
      </c>
      <c r="O64" s="106">
        <v>1</v>
      </c>
      <c r="P64" s="106">
        <v>0.72</v>
      </c>
      <c r="Q64" s="106">
        <v>0.7147708096367954</v>
      </c>
      <c r="R64">
        <v>0.74</v>
      </c>
      <c r="S64">
        <v>0.65</v>
      </c>
      <c r="T64">
        <v>0.49</v>
      </c>
      <c r="U64">
        <v>0.42</v>
      </c>
      <c r="V64">
        <v>0.38</v>
      </c>
      <c r="W64">
        <v>0.32</v>
      </c>
      <c r="Y64" s="152">
        <v>0</v>
      </c>
      <c r="Z64" s="153">
        <v>-0.17703888157656281</v>
      </c>
      <c r="AA64" s="153">
        <v>-4.7936531840910075E-2</v>
      </c>
      <c r="AB64" s="153">
        <v>0.14324476843228495</v>
      </c>
      <c r="AC64" s="153">
        <v>0.19342336156921963</v>
      </c>
      <c r="AD64" s="153">
        <v>0.28943214860142713</v>
      </c>
      <c r="AE64" s="153">
        <v>0.63533166742547453</v>
      </c>
      <c r="AF64" s="153">
        <v>1.0507903890235375</v>
      </c>
      <c r="AG64" s="154">
        <v>1.9330983229427197</v>
      </c>
    </row>
    <row r="65" spans="1:33" x14ac:dyDescent="0.25">
      <c r="A65" s="141" t="s">
        <v>184</v>
      </c>
      <c r="B65" s="135" t="s">
        <v>208</v>
      </c>
      <c r="C65" s="135">
        <f t="shared" si="123"/>
        <v>1</v>
      </c>
      <c r="D65" s="135">
        <f t="shared" si="124"/>
        <v>0.72</v>
      </c>
      <c r="E65" s="135">
        <f t="shared" si="125"/>
        <v>0.7147708096367954</v>
      </c>
      <c r="F65" s="135">
        <f t="shared" si="126"/>
        <v>0.74</v>
      </c>
      <c r="G65" s="135">
        <f t="shared" si="127"/>
        <v>0.65</v>
      </c>
      <c r="H65" s="135">
        <f t="shared" si="128"/>
        <v>0.49</v>
      </c>
      <c r="I65" s="135">
        <f t="shared" si="129"/>
        <v>0.42</v>
      </c>
      <c r="J65" s="135">
        <f t="shared" si="130"/>
        <v>0.38</v>
      </c>
      <c r="K65" s="142">
        <f t="shared" si="131"/>
        <v>0.32</v>
      </c>
      <c r="O65" s="106">
        <v>1</v>
      </c>
      <c r="P65" s="106">
        <v>0.72</v>
      </c>
      <c r="Q65" s="106">
        <v>0.7147708096367954</v>
      </c>
      <c r="R65">
        <v>0.74</v>
      </c>
      <c r="S65">
        <v>0.65</v>
      </c>
      <c r="T65">
        <v>0.49</v>
      </c>
      <c r="U65">
        <v>0.42</v>
      </c>
      <c r="V65">
        <v>0.38</v>
      </c>
      <c r="W65">
        <v>0.32</v>
      </c>
      <c r="Y65" s="152">
        <v>0</v>
      </c>
      <c r="Z65" s="153">
        <v>-0.33523306650314916</v>
      </c>
      <c r="AA65" s="153">
        <v>-0.15080329794123576</v>
      </c>
      <c r="AB65" s="153">
        <v>-4.9483101981811793E-2</v>
      </c>
      <c r="AC65" s="153">
        <v>-6.3461265159391808E-2</v>
      </c>
      <c r="AD65" s="153">
        <v>-9.0589502057569535E-2</v>
      </c>
      <c r="AE65" s="153">
        <v>6.6981363083222403E-2</v>
      </c>
      <c r="AF65" s="153">
        <v>0.24499955386882136</v>
      </c>
      <c r="AG65" s="154">
        <v>0.59324708950441918</v>
      </c>
    </row>
    <row r="66" spans="1:33" ht="15.75" thickBot="1" x14ac:dyDescent="0.3">
      <c r="A66" s="146" t="s">
        <v>184</v>
      </c>
      <c r="B66" s="147" t="s">
        <v>209</v>
      </c>
      <c r="C66" s="147">
        <f t="shared" si="123"/>
        <v>1</v>
      </c>
      <c r="D66" s="147">
        <f t="shared" si="124"/>
        <v>0.72</v>
      </c>
      <c r="E66" s="147">
        <f t="shared" si="125"/>
        <v>0.7147708096367954</v>
      </c>
      <c r="F66" s="147">
        <f t="shared" si="126"/>
        <v>0.74</v>
      </c>
      <c r="G66" s="147">
        <f t="shared" si="127"/>
        <v>0.65</v>
      </c>
      <c r="H66" s="147">
        <f t="shared" si="128"/>
        <v>0.49</v>
      </c>
      <c r="I66" s="147">
        <f t="shared" si="129"/>
        <v>0.42</v>
      </c>
      <c r="J66" s="147">
        <f t="shared" si="130"/>
        <v>0.38</v>
      </c>
      <c r="K66" s="161">
        <f t="shared" si="131"/>
        <v>0.32</v>
      </c>
      <c r="O66" s="106">
        <v>1</v>
      </c>
      <c r="P66" s="106">
        <v>0.72</v>
      </c>
      <c r="Q66" s="106">
        <v>0.7147708096367954</v>
      </c>
      <c r="R66">
        <v>0.74</v>
      </c>
      <c r="S66">
        <v>0.65</v>
      </c>
      <c r="T66">
        <v>0.49</v>
      </c>
      <c r="U66">
        <v>0.42</v>
      </c>
      <c r="V66">
        <v>0.38</v>
      </c>
      <c r="W66">
        <v>0.32</v>
      </c>
      <c r="Y66" s="155">
        <v>0</v>
      </c>
      <c r="Z66" s="156">
        <v>6.8855799618001187E-2</v>
      </c>
      <c r="AA66" s="156">
        <v>0.25538136145012807</v>
      </c>
      <c r="AB66" s="156">
        <v>0.42730009550156317</v>
      </c>
      <c r="AC66" s="156">
        <v>0.41605957937638355</v>
      </c>
      <c r="AD66" s="156">
        <v>0.40080769408594935</v>
      </c>
      <c r="AE66" s="156">
        <v>0.59711259175147557</v>
      </c>
      <c r="AF66" s="156">
        <v>0.77528645367287752</v>
      </c>
      <c r="AG66" s="157">
        <v>1.3065456377328106</v>
      </c>
    </row>
    <row r="67" spans="1:33" x14ac:dyDescent="0.25">
      <c r="A67" s="136" t="s">
        <v>191</v>
      </c>
      <c r="B67" s="137" t="s">
        <v>210</v>
      </c>
      <c r="C67" s="137">
        <f t="shared" ref="C67:C71" si="132">IF(ABS(Y67)&lt;0.05,O67,IF(ABS(Y67)&lt;0.1,O67*(1-(Y67/$M$3)),O67*(1-(Y67/($M$3/2)))))</f>
        <v>1</v>
      </c>
      <c r="D67" s="137">
        <f t="shared" ref="D67:D71" si="133">IF(ABS(Z67)&lt;0.05,P67,IF(ABS(Z67)&lt;0.1,P67*(1-(Z67/$M$3)),P67*(1-(Z67/($M$3/2)))))</f>
        <v>1.7378112793022542</v>
      </c>
      <c r="E67" s="137">
        <f t="shared" ref="E67:E71" si="134">IF(ABS(AA67)&lt;0.05,Q67,IF(ABS(AA67)&lt;0.1,Q67*(1-(AA67/$M$3)),Q67*(1-(AA67/($M$3/2)))))</f>
        <v>0.55749997152815511</v>
      </c>
      <c r="F67" s="137">
        <f t="shared" ref="F67:F71" si="135">IF(ABS(AB67)&lt;0.05,R67,IF(ABS(AB67)&lt;0.1,R67*(1-(AB67/$M$3)),R67*(1-(AB67/($M$3/2)))))</f>
        <v>0.50193077406376829</v>
      </c>
      <c r="G67" s="137">
        <f t="shared" ref="G67:G71" si="136">IF(ABS(AC67)&lt;0.05,S67,IF(ABS(AC67)&lt;0.1,S67*(1-(AC67/$M$3)),S67*(1-(AC67/($M$3/2)))))</f>
        <v>0.48337002217852021</v>
      </c>
      <c r="H67" s="137">
        <f t="shared" ref="H67:H71" si="137">IF(ABS(AD67)&lt;0.05,T67,IF(ABS(AD67)&lt;0.1,T67*(1-(AD67/$M$3)),T67*(1-(AD67/($M$3/2)))))</f>
        <v>0.52301580803310965</v>
      </c>
      <c r="I67" s="137">
        <f t="shared" ref="I67:I71" si="138">IF(ABS(AE67)&lt;0.05,U67,IF(ABS(AE67)&lt;0.1,U67*(1-(AE67/$M$3)),U67*(1-(AE67/($M$3/2)))))</f>
        <v>0.47792681919255298</v>
      </c>
      <c r="J67" s="137">
        <f t="shared" ref="J67:J71" si="139">IF(ABS(AF67)&lt;0.05,V67,IF(ABS(AF67)&lt;0.1,V67*(1-(AF67/$M$3)),V67*(1-(AF67/($M$3/2)))))</f>
        <v>0.44607485299871813</v>
      </c>
      <c r="K67" s="138">
        <f t="shared" ref="K67:K71" si="140">IF(ABS(AG67)&lt;0.05,W67,IF(ABS(AG67)&lt;0.1,W67*(1-(AG67/$M$3)),W67*(1-(AG67/($M$3/2)))))</f>
        <v>0.42994561707857126</v>
      </c>
      <c r="O67" s="106">
        <v>1</v>
      </c>
      <c r="P67" s="106">
        <v>1.7378112793022542</v>
      </c>
      <c r="Q67" s="106">
        <v>0.55749997152815511</v>
      </c>
      <c r="R67">
        <v>0.50193077406376829</v>
      </c>
      <c r="S67">
        <v>0.48337002217852021</v>
      </c>
      <c r="T67">
        <v>0.50830310458908046</v>
      </c>
      <c r="U67">
        <v>0.47792681919255298</v>
      </c>
      <c r="V67">
        <v>0.44607485299871813</v>
      </c>
      <c r="W67">
        <v>0.42994561707857126</v>
      </c>
      <c r="Y67" s="149">
        <v>0</v>
      </c>
      <c r="Z67" s="150">
        <v>4.2269196250837235E-2</v>
      </c>
      <c r="AA67" s="150">
        <v>1.4741207241195238E-2</v>
      </c>
      <c r="AB67" s="150">
        <v>-2.8047236208484802E-2</v>
      </c>
      <c r="AC67" s="150">
        <v>-4.6827529072520052E-2</v>
      </c>
      <c r="AD67" s="150">
        <v>-5.7889488815627999E-2</v>
      </c>
      <c r="AE67" s="150">
        <v>-4.3986211366034297E-2</v>
      </c>
      <c r="AF67" s="150">
        <v>-9.7534334863542439E-3</v>
      </c>
      <c r="AG67" s="151">
        <v>-3.1102100425183903E-2</v>
      </c>
    </row>
    <row r="68" spans="1:33" x14ac:dyDescent="0.25">
      <c r="A68" s="139" t="s">
        <v>191</v>
      </c>
      <c r="B68" s="134" t="s">
        <v>204</v>
      </c>
      <c r="C68" s="134">
        <f t="shared" si="132"/>
        <v>1</v>
      </c>
      <c r="D68" s="134">
        <f t="shared" si="133"/>
        <v>1.1219025410790457</v>
      </c>
      <c r="E68" s="134">
        <f t="shared" si="134"/>
        <v>0.38276306107824204</v>
      </c>
      <c r="F68" s="134">
        <f t="shared" si="135"/>
        <v>0.38919691047939814</v>
      </c>
      <c r="G68" s="134">
        <f t="shared" si="136"/>
        <v>0.38008464343336662</v>
      </c>
      <c r="H68" s="134">
        <f t="shared" si="137"/>
        <v>0.47414886388189081</v>
      </c>
      <c r="I68" s="134">
        <f t="shared" si="138"/>
        <v>0.51490826108201382</v>
      </c>
      <c r="J68" s="134">
        <f t="shared" si="139"/>
        <v>0.49779448229931156</v>
      </c>
      <c r="K68" s="140">
        <f t="shared" si="140"/>
        <v>0.55323091951834258</v>
      </c>
      <c r="O68" s="106">
        <v>1</v>
      </c>
      <c r="P68" s="106">
        <v>1.1219025410790457</v>
      </c>
      <c r="Q68" s="106">
        <v>0.38276306107824204</v>
      </c>
      <c r="R68" s="106">
        <v>0.38919691047939814</v>
      </c>
      <c r="S68" s="106">
        <v>0.38008464343336662</v>
      </c>
      <c r="T68" s="106">
        <v>0.46057056291374504</v>
      </c>
      <c r="U68" s="106">
        <v>0.51490826108201382</v>
      </c>
      <c r="V68">
        <v>0.49779448229931156</v>
      </c>
      <c r="W68">
        <v>0.55323091951834258</v>
      </c>
      <c r="Y68" s="152">
        <v>0</v>
      </c>
      <c r="Z68" s="153">
        <v>-2.9994492364118681E-2</v>
      </c>
      <c r="AA68" s="153">
        <v>2.3143720939921262E-2</v>
      </c>
      <c r="AB68" s="153">
        <v>1.065072219831679E-2</v>
      </c>
      <c r="AC68" s="153">
        <v>1.4630620246913513E-2</v>
      </c>
      <c r="AD68" s="153">
        <v>-5.8962956217801836E-2</v>
      </c>
      <c r="AE68" s="153">
        <v>-3.7549976597509208E-2</v>
      </c>
      <c r="AF68" s="153">
        <v>3.9664727867504447E-2</v>
      </c>
      <c r="AG68" s="154">
        <v>-2.4733536739762665E-2</v>
      </c>
    </row>
    <row r="69" spans="1:33" x14ac:dyDescent="0.25">
      <c r="A69" s="141" t="s">
        <v>191</v>
      </c>
      <c r="B69" s="135" t="s">
        <v>205</v>
      </c>
      <c r="C69" s="135">
        <f t="shared" si="132"/>
        <v>1</v>
      </c>
      <c r="D69" s="135">
        <f t="shared" si="133"/>
        <v>1.0684848681570458</v>
      </c>
      <c r="E69" s="135">
        <f t="shared" si="134"/>
        <v>0.76331929304623924</v>
      </c>
      <c r="F69" s="135">
        <f t="shared" si="135"/>
        <v>0.80137771469570329</v>
      </c>
      <c r="G69" s="135">
        <f t="shared" si="136"/>
        <v>0.77321401168848536</v>
      </c>
      <c r="H69" s="135">
        <f t="shared" si="137"/>
        <v>0.81363714284105015</v>
      </c>
      <c r="I69" s="135">
        <f t="shared" si="138"/>
        <v>0.80032661986325382</v>
      </c>
      <c r="J69" s="135">
        <f t="shared" si="139"/>
        <v>0.75988520583632668</v>
      </c>
      <c r="K69" s="142">
        <f t="shared" si="140"/>
        <v>0.68582700598888757</v>
      </c>
      <c r="O69" s="106">
        <v>1</v>
      </c>
      <c r="P69" s="106">
        <v>1.0684848681570458</v>
      </c>
      <c r="Q69" s="106">
        <v>0.76331929304623924</v>
      </c>
      <c r="R69">
        <v>0.80137771469570329</v>
      </c>
      <c r="S69">
        <v>0.77321401168848536</v>
      </c>
      <c r="T69">
        <v>0.81363714284105015</v>
      </c>
      <c r="U69">
        <v>0.80032661986325382</v>
      </c>
      <c r="V69">
        <v>0.75988520583632668</v>
      </c>
      <c r="W69">
        <v>0.68582700598888757</v>
      </c>
      <c r="Y69" s="152">
        <v>0</v>
      </c>
      <c r="Z69" s="153">
        <v>4.5550218237669152E-2</v>
      </c>
      <c r="AA69" s="153">
        <v>2.8510910269725864E-2</v>
      </c>
      <c r="AB69" s="153">
        <v>3.073674371079722E-2</v>
      </c>
      <c r="AC69" s="153">
        <v>3.5732437584878048E-2</v>
      </c>
      <c r="AD69" s="153">
        <v>-4.433932395707009E-2</v>
      </c>
      <c r="AE69" s="153">
        <v>-4.3544156829246436E-2</v>
      </c>
      <c r="AF69" s="153">
        <v>1.2586890096127758E-2</v>
      </c>
      <c r="AG69" s="154">
        <v>-2.3406442118541867E-2</v>
      </c>
    </row>
    <row r="70" spans="1:33" x14ac:dyDescent="0.25">
      <c r="A70" s="139" t="s">
        <v>191</v>
      </c>
      <c r="B70" s="134" t="s">
        <v>198</v>
      </c>
      <c r="C70" s="134">
        <f t="shared" si="132"/>
        <v>1</v>
      </c>
      <c r="D70" s="134">
        <f t="shared" si="133"/>
        <v>1.1620011300170381</v>
      </c>
      <c r="E70" s="134">
        <f t="shared" si="134"/>
        <v>0.98685777867098756</v>
      </c>
      <c r="F70" s="134">
        <f t="shared" si="135"/>
        <v>1.1245628724309706</v>
      </c>
      <c r="G70" s="134">
        <f t="shared" si="136"/>
        <v>1.8892916956786199</v>
      </c>
      <c r="H70" s="134">
        <f t="shared" si="137"/>
        <v>1.8612400998884251</v>
      </c>
      <c r="I70" s="134">
        <f t="shared" si="138"/>
        <v>1.5292112489712177</v>
      </c>
      <c r="J70" s="134">
        <f t="shared" si="139"/>
        <v>0.6198901147873076</v>
      </c>
      <c r="K70" s="140">
        <f t="shared" si="140"/>
        <v>0.37452249385067987</v>
      </c>
      <c r="O70" s="106">
        <v>1</v>
      </c>
      <c r="P70" s="106">
        <v>1.1922587507523457</v>
      </c>
      <c r="Q70" s="106">
        <v>0.98685777867098756</v>
      </c>
      <c r="R70">
        <v>1.168131122743463</v>
      </c>
      <c r="S70">
        <v>2.1148572628558173</v>
      </c>
      <c r="T70">
        <v>1.8612400998884251</v>
      </c>
      <c r="U70">
        <v>1.5983628767092692</v>
      </c>
      <c r="V70">
        <v>0.6198901147873076</v>
      </c>
      <c r="W70">
        <v>0.37452249385067987</v>
      </c>
      <c r="Y70" s="152">
        <v>0</v>
      </c>
      <c r="Z70" s="153">
        <v>5.0756802105607103E-2</v>
      </c>
      <c r="AA70" s="153">
        <v>1.0322241651029513E-2</v>
      </c>
      <c r="AB70" s="153">
        <v>7.4594794136069828E-2</v>
      </c>
      <c r="AC70" s="153">
        <v>0.10665758448047838</v>
      </c>
      <c r="AD70" s="153">
        <v>-3.2816597761760317E-2</v>
      </c>
      <c r="AE70" s="153">
        <v>8.6528070372132018E-2</v>
      </c>
      <c r="AF70" s="153">
        <v>-1.7499741087343298E-2</v>
      </c>
      <c r="AG70" s="154">
        <v>-3.9544858072459659E-2</v>
      </c>
    </row>
    <row r="71" spans="1:33" x14ac:dyDescent="0.25">
      <c r="A71" s="141" t="s">
        <v>191</v>
      </c>
      <c r="B71" s="135" t="s">
        <v>203</v>
      </c>
      <c r="C71" s="135">
        <f t="shared" si="132"/>
        <v>1</v>
      </c>
      <c r="D71" s="135">
        <f t="shared" si="133"/>
        <v>1.1510561024261052</v>
      </c>
      <c r="E71" s="135">
        <f t="shared" si="134"/>
        <v>0.94211441749872338</v>
      </c>
      <c r="F71" s="135">
        <f t="shared" si="135"/>
        <v>0.81919099894050862</v>
      </c>
      <c r="G71" s="135">
        <f t="shared" si="136"/>
        <v>0.76035691777736536</v>
      </c>
      <c r="H71" s="135">
        <f t="shared" si="137"/>
        <v>0.87969504491635131</v>
      </c>
      <c r="I71" s="135">
        <f t="shared" si="138"/>
        <v>0.99727596906054439</v>
      </c>
      <c r="J71" s="135">
        <f t="shared" si="139"/>
        <v>1.1143013610513961</v>
      </c>
      <c r="K71" s="142">
        <f t="shared" si="140"/>
        <v>1.1954796223429462</v>
      </c>
      <c r="O71" s="106">
        <v>1</v>
      </c>
      <c r="P71" s="106">
        <v>1.1510561024261052</v>
      </c>
      <c r="Q71" s="106">
        <v>0.94211441749872338</v>
      </c>
      <c r="R71">
        <v>0.81919099894050862</v>
      </c>
      <c r="S71">
        <v>0.76035691777736536</v>
      </c>
      <c r="T71">
        <v>0.87969504491635131</v>
      </c>
      <c r="U71">
        <v>0.99727596906054439</v>
      </c>
      <c r="V71">
        <v>1.1143013610513961</v>
      </c>
      <c r="W71">
        <v>1.1954796223429462</v>
      </c>
      <c r="Y71" s="152">
        <v>0</v>
      </c>
      <c r="Z71" s="153">
        <v>3.7689532010027553E-2</v>
      </c>
      <c r="AA71" s="153">
        <v>2.88979314364246E-2</v>
      </c>
      <c r="AB71" s="153">
        <v>-4.6506346226824917E-2</v>
      </c>
      <c r="AC71" s="153">
        <v>-3.5862101479628608E-2</v>
      </c>
      <c r="AD71" s="153">
        <v>-2.709703023299476E-2</v>
      </c>
      <c r="AE71" s="153">
        <v>-4.0563864053708466E-2</v>
      </c>
      <c r="AF71" s="153">
        <v>3.2695278633240017E-2</v>
      </c>
      <c r="AG71" s="154">
        <v>-2.8641266709207105E-2</v>
      </c>
    </row>
    <row r="72" spans="1:33" x14ac:dyDescent="0.25">
      <c r="A72" s="139" t="s">
        <v>191</v>
      </c>
      <c r="B72" s="134" t="s">
        <v>216</v>
      </c>
      <c r="C72" s="134"/>
      <c r="D72" s="134"/>
      <c r="E72" s="134"/>
      <c r="F72" s="134"/>
      <c r="G72" s="134"/>
      <c r="H72" s="134"/>
      <c r="I72" s="134"/>
      <c r="J72" s="134"/>
      <c r="K72" s="140"/>
      <c r="Y72" s="152">
        <v>0</v>
      </c>
      <c r="Z72" s="153">
        <v>-0.10789855232218719</v>
      </c>
      <c r="AA72" s="153">
        <v>0.57201762642277765</v>
      </c>
      <c r="AB72" s="153">
        <v>0.72371922394590038</v>
      </c>
      <c r="AC72" s="153">
        <v>0.94351965288565054</v>
      </c>
      <c r="AD72" s="153">
        <v>1.080577429804602</v>
      </c>
      <c r="AE72" s="153">
        <v>1.284875947936994</v>
      </c>
      <c r="AF72" s="153">
        <v>2.676694764105493</v>
      </c>
      <c r="AG72" s="154">
        <v>2.0722373027747927</v>
      </c>
    </row>
    <row r="73" spans="1:33" x14ac:dyDescent="0.25">
      <c r="A73" s="141" t="s">
        <v>191</v>
      </c>
      <c r="B73" s="135" t="s">
        <v>206</v>
      </c>
      <c r="C73" s="135">
        <f t="shared" ref="C73:K74" si="141">IF(ABS(Y73)&lt;0.05,O73,IF(ABS(Y73)&lt;0.1,O73*(1-(Y73/$M$3)),O73*(1-(Y73/($M$3/2)))))</f>
        <v>1</v>
      </c>
      <c r="D73" s="135">
        <f t="shared" si="141"/>
        <v>1.0128750158778879</v>
      </c>
      <c r="E73" s="135">
        <f t="shared" si="141"/>
        <v>0.8176074046093712</v>
      </c>
      <c r="F73" s="135">
        <f t="shared" si="141"/>
        <v>0.79190792942469868</v>
      </c>
      <c r="G73" s="135">
        <f t="shared" si="141"/>
        <v>0.77710756435825301</v>
      </c>
      <c r="H73" s="135">
        <f t="shared" si="141"/>
        <v>0.77079108481278691</v>
      </c>
      <c r="I73" s="135">
        <f t="shared" si="141"/>
        <v>0.75372566387876938</v>
      </c>
      <c r="J73" s="135">
        <f t="shared" si="141"/>
        <v>0.73984695016901092</v>
      </c>
      <c r="K73" s="142">
        <f t="shared" si="141"/>
        <v>0.6324261384072537</v>
      </c>
      <c r="O73" s="106">
        <v>1</v>
      </c>
      <c r="P73" s="106">
        <v>1.0128750158778879</v>
      </c>
      <c r="Q73" s="106">
        <v>0.8176074046093712</v>
      </c>
      <c r="R73">
        <v>0.79190792942469868</v>
      </c>
      <c r="S73">
        <v>0.77710756435825301</v>
      </c>
      <c r="T73">
        <v>0.77079108481278691</v>
      </c>
      <c r="U73">
        <v>0.75372566387876938</v>
      </c>
      <c r="V73">
        <v>0.73984695016901092</v>
      </c>
      <c r="W73">
        <v>0.64948447492765593</v>
      </c>
      <c r="Y73" s="152">
        <v>0</v>
      </c>
      <c r="Z73" s="153">
        <v>-3.9822978763307815E-2</v>
      </c>
      <c r="AA73" s="153">
        <v>2.9861506699421957E-2</v>
      </c>
      <c r="AB73" s="153">
        <v>3.0778937251631298E-2</v>
      </c>
      <c r="AC73" s="153">
        <v>2.7533313276385682E-2</v>
      </c>
      <c r="AD73" s="153">
        <v>4.4126791822128898E-2</v>
      </c>
      <c r="AE73" s="153">
        <v>4.6050558785652292E-2</v>
      </c>
      <c r="AF73" s="153">
        <v>3.397620740025642E-2</v>
      </c>
      <c r="AG73" s="154">
        <v>5.2528850739048873E-2</v>
      </c>
    </row>
    <row r="74" spans="1:33" x14ac:dyDescent="0.25">
      <c r="A74" s="139" t="s">
        <v>191</v>
      </c>
      <c r="B74" s="134" t="s">
        <v>201</v>
      </c>
      <c r="C74" s="134">
        <f t="shared" si="141"/>
        <v>1</v>
      </c>
      <c r="D74" s="134">
        <f t="shared" si="141"/>
        <v>0.77242576478178504</v>
      </c>
      <c r="E74" s="134">
        <f t="shared" si="141"/>
        <v>0.81236155753600592</v>
      </c>
      <c r="F74" s="134">
        <f t="shared" si="141"/>
        <v>0.77294769790923212</v>
      </c>
      <c r="G74" s="134">
        <f t="shared" si="141"/>
        <v>0.76924106512093482</v>
      </c>
      <c r="H74" s="134">
        <f t="shared" si="141"/>
        <v>0.72022664304864392</v>
      </c>
      <c r="I74" s="134">
        <f t="shared" si="141"/>
        <v>0.63719725879661915</v>
      </c>
      <c r="J74" s="134">
        <f t="shared" si="141"/>
        <v>0.56493108709370887</v>
      </c>
      <c r="K74" s="140">
        <f t="shared" si="141"/>
        <v>0.42852806720732056</v>
      </c>
      <c r="O74" s="106">
        <v>1</v>
      </c>
      <c r="P74" s="106">
        <v>0.77242576478178504</v>
      </c>
      <c r="Q74" s="106">
        <v>0.81236155753600592</v>
      </c>
      <c r="R74">
        <v>0.77294769790923212</v>
      </c>
      <c r="S74">
        <v>0.76924106512093482</v>
      </c>
      <c r="T74">
        <v>0.73963130463508764</v>
      </c>
      <c r="U74" s="148">
        <v>0.63719725879661915</v>
      </c>
      <c r="V74">
        <v>0.56493108709370887</v>
      </c>
      <c r="W74">
        <v>0.42852806720732056</v>
      </c>
      <c r="Y74" s="152">
        <v>0</v>
      </c>
      <c r="Z74" s="153">
        <v>3.8044482616667666E-2</v>
      </c>
      <c r="AA74" s="153">
        <v>-4.2547158576614834E-2</v>
      </c>
      <c r="AB74" s="153">
        <v>-4.0241684122060188E-2</v>
      </c>
      <c r="AC74" s="153">
        <v>-2.8197029002694961E-2</v>
      </c>
      <c r="AD74" s="153">
        <v>5.2471174394159582E-2</v>
      </c>
      <c r="AE74" s="153">
        <v>3.7639326457738945E-2</v>
      </c>
      <c r="AF74" s="153">
        <v>6.3653499520329544E-3</v>
      </c>
      <c r="AG74" s="154">
        <v>3.8710170812886691E-2</v>
      </c>
    </row>
    <row r="75" spans="1:33" x14ac:dyDescent="0.25">
      <c r="A75" s="141" t="s">
        <v>191</v>
      </c>
      <c r="B75" s="135" t="s">
        <v>215</v>
      </c>
      <c r="C75" s="135">
        <f t="shared" ref="C75" si="142">IF(ABS(Y75)&lt;0.05,O75,IF(ABS(Y75)&lt;0.1,O75*(1-(Y75/$M$3)),O75*(1-(Y75/($M$3/2)))))</f>
        <v>1</v>
      </c>
      <c r="D75" s="135">
        <f t="shared" ref="D75" si="143">IF(ABS(Z75)&lt;0.05,P75,IF(ABS(Z75)&lt;0.1,P75*(1-(Z75/$M$3)),P75*(1-(Z75/($M$3/2)))))</f>
        <v>0.96680163757211424</v>
      </c>
      <c r="E75" s="135">
        <f t="shared" ref="E75" si="144">IF(ABS(AA75)&lt;0.05,Q75,IF(ABS(AA75)&lt;0.1,Q75*(1-(AA75/$M$3)),Q75*(1-(AA75/($M$3/2)))))</f>
        <v>0.70296550247855971</v>
      </c>
      <c r="F75" s="135">
        <f t="shared" ref="F75" si="145">IF(ABS(AB75)&lt;0.05,R75,IF(ABS(AB75)&lt;0.1,R75*(1-(AB75/$M$3)),R75*(1-(AB75/($M$3/2)))))</f>
        <v>0.64119239866857036</v>
      </c>
      <c r="G75" s="135">
        <f t="shared" ref="G75" si="146">IF(ABS(AC75)&lt;0.05,S75,IF(ABS(AC75)&lt;0.1,S75*(1-(AC75/$M$3)),S75*(1-(AC75/($M$3/2)))))</f>
        <v>0.567165770654524</v>
      </c>
      <c r="H75" s="135">
        <f t="shared" ref="H75" si="147">IF(ABS(AD75)&lt;0.05,T75,IF(ABS(AD75)&lt;0.1,T75*(1-(AD75/$M$3)),T75*(1-(AD75/($M$3/2)))))</f>
        <v>0.56761343180564494</v>
      </c>
      <c r="I75" s="135">
        <f t="shared" ref="I75" si="148">IF(ABS(AE75)&lt;0.05,U75,IF(ABS(AE75)&lt;0.1,U75*(1-(AE75/$M$3)),U75*(1-(AE75/($M$3/2)))))</f>
        <v>0.58097214265376884</v>
      </c>
      <c r="J75" s="135">
        <f t="shared" ref="J75" si="149">IF(ABS(AF75)&lt;0.05,V75,IF(ABS(AF75)&lt;0.1,V75*(1-(AF75/$M$3)),V75*(1-(AF75/($M$3/2)))))</f>
        <v>0.54660995366802256</v>
      </c>
      <c r="K75" s="142">
        <f t="shared" ref="K75" si="150">IF(ABS(AG75)&lt;0.05,W75,IF(ABS(AG75)&lt;0.1,W75*(1-(AG75/$M$3)),W75*(1-(AG75/($M$3/2)))))</f>
        <v>0.51242355791146899</v>
      </c>
      <c r="O75" s="106">
        <v>1</v>
      </c>
      <c r="P75" s="106">
        <v>0.96680163757211424</v>
      </c>
      <c r="Q75" s="106">
        <v>0.70296550247855971</v>
      </c>
      <c r="R75">
        <v>0.64119239866857036</v>
      </c>
      <c r="S75">
        <v>0.567165770654524</v>
      </c>
      <c r="T75">
        <v>0.56761343180564494</v>
      </c>
      <c r="U75">
        <v>0.58097214265376884</v>
      </c>
      <c r="V75">
        <v>0.54660995366802256</v>
      </c>
      <c r="W75">
        <v>0.51242355791146899</v>
      </c>
      <c r="Y75" s="152"/>
      <c r="Z75" s="153"/>
      <c r="AA75" s="153"/>
      <c r="AB75" s="153"/>
      <c r="AC75" s="153"/>
      <c r="AD75" s="153"/>
      <c r="AE75" s="153"/>
      <c r="AF75" s="153"/>
      <c r="AG75" s="154"/>
    </row>
    <row r="76" spans="1:33" x14ac:dyDescent="0.25">
      <c r="A76" s="139" t="s">
        <v>191</v>
      </c>
      <c r="B76" s="134" t="s">
        <v>202</v>
      </c>
      <c r="C76" s="134">
        <f t="shared" ref="C76:C79" si="151">IF(ABS(Y76)&lt;0.05,O76,IF(ABS(Y76)&lt;0.1,O76*(1-(Y76/$M$3)),O76*(1-(Y76/($M$3/2)))))</f>
        <v>1</v>
      </c>
      <c r="D76" s="134">
        <f t="shared" ref="D76:D79" si="152">IF(ABS(Z76)&lt;0.05,P76,IF(ABS(Z76)&lt;0.1,P76*(1-(Z76/$M$3)),P76*(1-(Z76/($M$3/2)))))</f>
        <v>0.99139743034942984</v>
      </c>
      <c r="E76" s="134">
        <f t="shared" ref="E76:E79" si="153">IF(ABS(AA76)&lt;0.05,Q76,IF(ABS(AA76)&lt;0.1,Q76*(1-(AA76/$M$3)),Q76*(1-(AA76/($M$3/2)))))</f>
        <v>0.66971205364178199</v>
      </c>
      <c r="F76" s="134">
        <f t="shared" ref="F76:F79" si="154">IF(ABS(AB76)&lt;0.05,R76,IF(ABS(AB76)&lt;0.1,R76*(1-(AB76/$M$3)),R76*(1-(AB76/($M$3/2)))))</f>
        <v>0.61492884834610895</v>
      </c>
      <c r="G76" s="134">
        <f t="shared" ref="G76:G79" si="155">IF(ABS(AC76)&lt;0.05,S76,IF(ABS(AC76)&lt;0.1,S76*(1-(AC76/$M$3)),S76*(1-(AC76/($M$3/2)))))</f>
        <v>0.567165770654524</v>
      </c>
      <c r="H76" s="134">
        <f t="shared" ref="H76:H79" si="156">IF(ABS(AD76)&lt;0.05,T76,IF(ABS(AD76)&lt;0.1,T76*(1-(AD76/$M$3)),T76*(1-(AD76/($M$3/2)))))</f>
        <v>0.53028062968078715</v>
      </c>
      <c r="I76" s="134">
        <f t="shared" ref="I76:I79" si="157">IF(ABS(AE76)&lt;0.05,U76,IF(ABS(AE76)&lt;0.1,U76*(1-(AE76/$M$3)),U76*(1-(AE76/($M$3/2)))))</f>
        <v>0.45377432003528273</v>
      </c>
      <c r="J76" s="134">
        <f t="shared" ref="J76:J79" si="158">IF(ABS(AF76)&lt;0.05,V76,IF(ABS(AF76)&lt;0.1,V76*(1-(AF76/$M$3)),V76*(1-(AF76/($M$3/2)))))</f>
        <v>0.39817541372153048</v>
      </c>
      <c r="K76" s="140">
        <f t="shared" ref="K76:K79" si="159">IF(ABS(AG76)&lt;0.05,W76,IF(ABS(AG76)&lt;0.1,W76*(1-(AG76/$M$3)),W76*(1-(AG76/($M$3/2)))))</f>
        <v>0.28429975520754219</v>
      </c>
      <c r="O76" s="106">
        <v>1</v>
      </c>
      <c r="P76" s="106">
        <v>0.99139743034942984</v>
      </c>
      <c r="Q76" s="106">
        <v>0.66971205364178199</v>
      </c>
      <c r="R76">
        <v>0.61492884834610895</v>
      </c>
      <c r="S76">
        <v>0.567165770654524</v>
      </c>
      <c r="T76">
        <v>0.54395219561508412</v>
      </c>
      <c r="U76">
        <v>0.45377432003528273</v>
      </c>
      <c r="V76">
        <v>0.39817541372153048</v>
      </c>
      <c r="W76">
        <v>0.28429975520754219</v>
      </c>
      <c r="Y76" s="152">
        <v>0</v>
      </c>
      <c r="Z76" s="153">
        <v>-4.9124206906646269E-2</v>
      </c>
      <c r="AA76" s="153">
        <v>3.4559991908473031E-2</v>
      </c>
      <c r="AB76" s="153">
        <v>3.1352120701871759E-2</v>
      </c>
      <c r="AC76" s="153">
        <v>8.5862368663193918E-3</v>
      </c>
      <c r="AD76" s="153">
        <v>5.0267527347095546E-2</v>
      </c>
      <c r="AE76" s="153">
        <v>3.976604926677068E-2</v>
      </c>
      <c r="AF76" s="153">
        <v>4.029420727920089E-2</v>
      </c>
      <c r="AG76" s="154">
        <v>4.2078430851729569E-2</v>
      </c>
    </row>
    <row r="77" spans="1:33" x14ac:dyDescent="0.25">
      <c r="A77" s="141" t="s">
        <v>191</v>
      </c>
      <c r="B77" s="135" t="s">
        <v>200</v>
      </c>
      <c r="C77" s="135">
        <f t="shared" si="151"/>
        <v>1</v>
      </c>
      <c r="D77" s="135">
        <f t="shared" si="152"/>
        <v>0.84557462258573546</v>
      </c>
      <c r="E77" s="135">
        <f t="shared" si="153"/>
        <v>0.70441422975952062</v>
      </c>
      <c r="F77" s="135">
        <f t="shared" si="154"/>
        <v>0.90579057971678256</v>
      </c>
      <c r="G77" s="135">
        <f t="shared" si="155"/>
        <v>0.73527446642947969</v>
      </c>
      <c r="H77" s="135">
        <f t="shared" si="156"/>
        <v>0.64334140612641366</v>
      </c>
      <c r="I77" s="135">
        <f t="shared" si="157"/>
        <v>0.53944067004729745</v>
      </c>
      <c r="J77" s="135">
        <f t="shared" si="158"/>
        <v>0.46093010354348996</v>
      </c>
      <c r="K77" s="142">
        <f t="shared" si="159"/>
        <v>0.36607229204470598</v>
      </c>
      <c r="O77" s="106">
        <v>1</v>
      </c>
      <c r="P77" s="106">
        <v>0.84557462258573546</v>
      </c>
      <c r="Q77" s="106">
        <v>0.70441422975952062</v>
      </c>
      <c r="R77">
        <v>0.90579057971678256</v>
      </c>
      <c r="S77">
        <v>0.73527446642947969</v>
      </c>
      <c r="T77">
        <v>0.64334140612641366</v>
      </c>
      <c r="U77">
        <v>0.53944067004729745</v>
      </c>
      <c r="V77">
        <v>0.46093010354348996</v>
      </c>
      <c r="W77">
        <v>0.36607229204470598</v>
      </c>
      <c r="Y77" s="152">
        <v>0</v>
      </c>
      <c r="Z77" s="153">
        <v>-6.7138153145508642E-3</v>
      </c>
      <c r="AA77" s="153">
        <v>-3.3233134207411467E-2</v>
      </c>
      <c r="AB77" s="153">
        <v>3.9051756559635449E-2</v>
      </c>
      <c r="AC77" s="153">
        <v>3.8105185049526528E-2</v>
      </c>
      <c r="AD77" s="153">
        <v>4.7838748928202744E-2</v>
      </c>
      <c r="AE77" s="153">
        <v>4.4769127973882085E-2</v>
      </c>
      <c r="AF77" s="153">
        <v>4.8911222171234336E-2</v>
      </c>
      <c r="AG77" s="154">
        <v>3.6129471835872971E-2</v>
      </c>
    </row>
    <row r="78" spans="1:33" x14ac:dyDescent="0.25">
      <c r="A78" s="139" t="s">
        <v>191</v>
      </c>
      <c r="B78" s="134" t="s">
        <v>211</v>
      </c>
      <c r="C78" s="134">
        <f t="shared" si="151"/>
        <v>1</v>
      </c>
      <c r="D78" s="134">
        <f t="shared" si="152"/>
        <v>1.0999680747509268</v>
      </c>
      <c r="E78" s="134">
        <f t="shared" si="153"/>
        <v>0.86648571417359554</v>
      </c>
      <c r="F78" s="134">
        <f t="shared" si="154"/>
        <v>0.78184658783989636</v>
      </c>
      <c r="G78" s="134">
        <f t="shared" si="155"/>
        <v>0.73051370191549536</v>
      </c>
      <c r="H78" s="134">
        <f t="shared" si="156"/>
        <v>0.64267192002294504</v>
      </c>
      <c r="I78" s="134">
        <f t="shared" si="157"/>
        <v>0.62336653882511683</v>
      </c>
      <c r="J78" s="134">
        <f t="shared" si="158"/>
        <v>0.59616396857734799</v>
      </c>
      <c r="K78" s="140">
        <f t="shared" si="159"/>
        <v>0.51197208860007215</v>
      </c>
      <c r="O78" s="106">
        <v>1</v>
      </c>
      <c r="P78" s="106">
        <v>1.0999680747509268</v>
      </c>
      <c r="Q78" s="106">
        <v>0.86648571417359554</v>
      </c>
      <c r="R78">
        <v>0.78184658783989636</v>
      </c>
      <c r="S78">
        <v>0.73051370191549536</v>
      </c>
      <c r="T78">
        <v>0.64267192002294504</v>
      </c>
      <c r="U78">
        <v>0.62336653882511683</v>
      </c>
      <c r="V78">
        <v>0.59616396857734799</v>
      </c>
      <c r="W78">
        <v>0.51197208860007215</v>
      </c>
      <c r="Y78" s="152">
        <v>0</v>
      </c>
      <c r="Z78" s="153">
        <v>-4.5747886243128748E-2</v>
      </c>
      <c r="AA78" s="153">
        <v>4.9112039017513529E-2</v>
      </c>
      <c r="AB78" s="153">
        <v>9.9350209765447558E-3</v>
      </c>
      <c r="AC78" s="153">
        <v>1.3090286051844729E-2</v>
      </c>
      <c r="AD78" s="153">
        <v>3.7536334338392666E-2</v>
      </c>
      <c r="AE78" s="153">
        <v>4.5440036232038156E-2</v>
      </c>
      <c r="AF78" s="153">
        <v>4.4615427871861402E-2</v>
      </c>
      <c r="AG78" s="154">
        <v>4.9142234162776841E-2</v>
      </c>
    </row>
    <row r="79" spans="1:33" x14ac:dyDescent="0.25">
      <c r="A79" s="141" t="s">
        <v>191</v>
      </c>
      <c r="B79" s="135" t="s">
        <v>199</v>
      </c>
      <c r="C79" s="135">
        <f t="shared" si="151"/>
        <v>1</v>
      </c>
      <c r="D79" s="135">
        <f t="shared" si="152"/>
        <v>0.16362220720421011</v>
      </c>
      <c r="E79" s="135">
        <f t="shared" si="153"/>
        <v>0.79610217450742693</v>
      </c>
      <c r="F79" s="135">
        <f t="shared" si="154"/>
        <v>0.62590680719891822</v>
      </c>
      <c r="G79" s="135">
        <f t="shared" si="155"/>
        <v>0.73452464656689676</v>
      </c>
      <c r="H79" s="135">
        <f t="shared" si="156"/>
        <v>1.0624181055447841</v>
      </c>
      <c r="I79" s="135">
        <f t="shared" si="157"/>
        <v>1.1537225335933137</v>
      </c>
      <c r="J79" s="135">
        <f t="shared" si="158"/>
        <v>1.3472954677602309</v>
      </c>
      <c r="K79" s="142">
        <f t="shared" si="159"/>
        <v>2.6715418684664791</v>
      </c>
      <c r="O79" s="106">
        <v>1</v>
      </c>
      <c r="P79" s="106">
        <v>0.19686152316458705</v>
      </c>
      <c r="Q79" s="106">
        <v>0.89156957351391897</v>
      </c>
      <c r="R79" s="106">
        <v>0.75298787918409005</v>
      </c>
      <c r="S79" s="106">
        <v>0.8714356517012013</v>
      </c>
      <c r="T79" s="106">
        <v>1.1045632213680958</v>
      </c>
      <c r="U79" s="106">
        <v>1.1537225335933137</v>
      </c>
      <c r="V79" s="106">
        <v>1.2875245333835237</v>
      </c>
      <c r="W79" s="106">
        <v>2.0774315865982151</v>
      </c>
      <c r="Y79" s="152">
        <v>0</v>
      </c>
      <c r="Z79" s="153">
        <v>0.16884617890814071</v>
      </c>
      <c r="AA79" s="153">
        <v>0.10707790153743016</v>
      </c>
      <c r="AB79" s="153">
        <v>0.16876908048356917</v>
      </c>
      <c r="AC79" s="153">
        <v>0.15710971299720097</v>
      </c>
      <c r="AD79" s="153">
        <v>7.6310916402071327E-2</v>
      </c>
      <c r="AE79" s="153">
        <v>3.743690351113111E-2</v>
      </c>
      <c r="AF79" s="153">
        <v>-9.2846284209642707E-2</v>
      </c>
      <c r="AG79" s="154">
        <v>-0.28598307915454246</v>
      </c>
    </row>
    <row r="80" spans="1:33" x14ac:dyDescent="0.25">
      <c r="A80" s="139" t="s">
        <v>191</v>
      </c>
      <c r="B80" s="134" t="s">
        <v>207</v>
      </c>
      <c r="C80" s="134">
        <f t="shared" ref="C80:C82" si="160">O80</f>
        <v>1</v>
      </c>
      <c r="D80" s="134">
        <f t="shared" ref="D80:D82" si="161">P80</f>
        <v>1</v>
      </c>
      <c r="E80" s="134">
        <f t="shared" ref="E80:E82" si="162">Q80</f>
        <v>1.0909090909090908</v>
      </c>
      <c r="F80" s="134">
        <f t="shared" ref="F80:F82" si="163">R80</f>
        <v>1.1000000000000001</v>
      </c>
      <c r="G80" s="134">
        <f t="shared" ref="G80:G82" si="164">S80</f>
        <v>1</v>
      </c>
      <c r="H80" s="134">
        <f t="shared" ref="H80:H82" si="165">T80</f>
        <v>0.9</v>
      </c>
      <c r="I80" s="134">
        <f t="shared" ref="I80:I82" si="166">U80</f>
        <v>0.8</v>
      </c>
      <c r="J80" s="134">
        <f t="shared" ref="J80:J82" si="167">V80</f>
        <v>0.7</v>
      </c>
      <c r="K80" s="140">
        <f t="shared" ref="K80:K82" si="168">W80</f>
        <v>0.6</v>
      </c>
      <c r="O80" s="106">
        <v>1</v>
      </c>
      <c r="P80" s="106">
        <v>1</v>
      </c>
      <c r="Q80" s="106">
        <v>1.0909090909090908</v>
      </c>
      <c r="R80">
        <v>1.1000000000000001</v>
      </c>
      <c r="S80">
        <v>1</v>
      </c>
      <c r="T80">
        <v>0.9</v>
      </c>
      <c r="U80">
        <v>0.8</v>
      </c>
      <c r="V80">
        <v>0.7</v>
      </c>
      <c r="W80">
        <v>0.6</v>
      </c>
      <c r="Y80" s="152">
        <v>0</v>
      </c>
      <c r="Z80" s="153">
        <v>-0.27833774446894305</v>
      </c>
      <c r="AA80" s="153">
        <v>9.742340713834588E-2</v>
      </c>
      <c r="AB80" s="153">
        <v>0.19976840976973026</v>
      </c>
      <c r="AC80" s="153">
        <v>0.14455924148887878</v>
      </c>
      <c r="AD80" s="153">
        <v>8.9415586698071578E-2</v>
      </c>
      <c r="AE80" s="153">
        <v>4.2452422624352233E-2</v>
      </c>
      <c r="AF80" s="153">
        <v>2.7737929479762294E-2</v>
      </c>
      <c r="AG80" s="154">
        <v>0.11770058098531541</v>
      </c>
    </row>
    <row r="81" spans="1:33" x14ac:dyDescent="0.25">
      <c r="A81" s="141" t="s">
        <v>191</v>
      </c>
      <c r="B81" s="135" t="s">
        <v>208</v>
      </c>
      <c r="C81" s="135">
        <f t="shared" si="160"/>
        <v>1</v>
      </c>
      <c r="D81" s="135">
        <f t="shared" si="161"/>
        <v>1</v>
      </c>
      <c r="E81" s="135">
        <f t="shared" si="162"/>
        <v>1.0909090909090908</v>
      </c>
      <c r="F81" s="135">
        <f t="shared" si="163"/>
        <v>1.1000000000000001</v>
      </c>
      <c r="G81" s="135">
        <f t="shared" si="164"/>
        <v>1</v>
      </c>
      <c r="H81" s="135">
        <f t="shared" si="165"/>
        <v>0.9</v>
      </c>
      <c r="I81" s="135">
        <f t="shared" si="166"/>
        <v>0.8</v>
      </c>
      <c r="J81" s="135">
        <f t="shared" si="167"/>
        <v>0.7</v>
      </c>
      <c r="K81" s="142">
        <f t="shared" si="168"/>
        <v>0.6</v>
      </c>
      <c r="O81" s="106">
        <v>1</v>
      </c>
      <c r="P81" s="106">
        <v>1</v>
      </c>
      <c r="Q81" s="106">
        <v>1.0909090909090908</v>
      </c>
      <c r="R81">
        <v>1.1000000000000001</v>
      </c>
      <c r="S81">
        <v>1</v>
      </c>
      <c r="T81">
        <v>0.9</v>
      </c>
      <c r="U81">
        <v>0.8</v>
      </c>
      <c r="V81">
        <v>0.7</v>
      </c>
      <c r="W81">
        <v>0.6</v>
      </c>
      <c r="Y81" s="152">
        <v>0</v>
      </c>
      <c r="Z81" s="153">
        <v>-8.597636337679572E-2</v>
      </c>
      <c r="AA81" s="153">
        <v>0.36831304397352593</v>
      </c>
      <c r="AB81" s="153">
        <v>0.56544557307249799</v>
      </c>
      <c r="AC81" s="153">
        <v>0.5363403465122748</v>
      </c>
      <c r="AD81" s="153">
        <v>0.53780528044915821</v>
      </c>
      <c r="AE81" s="153">
        <v>0.50182931873183712</v>
      </c>
      <c r="AF81" s="153">
        <v>0.39158892044872728</v>
      </c>
      <c r="AG81" s="154">
        <v>0.50703902596358086</v>
      </c>
    </row>
    <row r="82" spans="1:33" ht="15.75" thickBot="1" x14ac:dyDescent="0.3">
      <c r="A82" s="146" t="s">
        <v>191</v>
      </c>
      <c r="B82" s="147" t="s">
        <v>209</v>
      </c>
      <c r="C82" s="147">
        <f t="shared" si="160"/>
        <v>1</v>
      </c>
      <c r="D82" s="147">
        <f t="shared" si="161"/>
        <v>1</v>
      </c>
      <c r="E82" s="147">
        <f t="shared" si="162"/>
        <v>1.0909090909090908</v>
      </c>
      <c r="F82" s="147">
        <f t="shared" si="163"/>
        <v>1.1000000000000001</v>
      </c>
      <c r="G82" s="147">
        <f t="shared" si="164"/>
        <v>1</v>
      </c>
      <c r="H82" s="147">
        <f t="shared" si="165"/>
        <v>0.9</v>
      </c>
      <c r="I82" s="147">
        <f t="shared" si="166"/>
        <v>0.8</v>
      </c>
      <c r="J82" s="147">
        <f t="shared" si="167"/>
        <v>0.7</v>
      </c>
      <c r="K82" s="161">
        <f t="shared" si="168"/>
        <v>0.6</v>
      </c>
      <c r="O82" s="106">
        <v>1</v>
      </c>
      <c r="P82" s="106">
        <v>1</v>
      </c>
      <c r="Q82" s="106">
        <v>1.0909090909090908</v>
      </c>
      <c r="R82">
        <v>1.1000000000000001</v>
      </c>
      <c r="S82">
        <v>1</v>
      </c>
      <c r="T82">
        <v>0.9</v>
      </c>
      <c r="U82">
        <v>0.8</v>
      </c>
      <c r="V82">
        <v>0.7</v>
      </c>
      <c r="W82">
        <v>0.6</v>
      </c>
      <c r="Y82" s="155">
        <v>0</v>
      </c>
      <c r="Z82" s="156">
        <v>-4.2251633341598926E-2</v>
      </c>
      <c r="AA82" s="156">
        <v>0.3717920727707989</v>
      </c>
      <c r="AB82" s="156">
        <v>0.57574664752825944</v>
      </c>
      <c r="AC82" s="156">
        <v>0.60320533559510481</v>
      </c>
      <c r="AD82" s="156">
        <v>0.7557605513862945</v>
      </c>
      <c r="AE82" s="156">
        <v>0.65281270979613082</v>
      </c>
      <c r="AF82" s="156">
        <v>0.66878412762738193</v>
      </c>
      <c r="AG82" s="157">
        <v>0.83751291619449098</v>
      </c>
    </row>
    <row r="83" spans="1:33" x14ac:dyDescent="0.25">
      <c r="A83" s="136" t="s">
        <v>185</v>
      </c>
      <c r="B83" s="137" t="s">
        <v>210</v>
      </c>
      <c r="C83" s="137">
        <f t="shared" ref="C83:C87" si="169">IF(ABS(Y83)&lt;0.05,O83,IF(ABS(Y83)&lt;0.1,O83*(1-(Y83/$M$3)),O83*(1-(Y83/($M$3/2)))))</f>
        <v>1</v>
      </c>
      <c r="D83" s="137">
        <f t="shared" ref="D83:D87" si="170">IF(ABS(Z83)&lt;0.05,P83,IF(ABS(Z83)&lt;0.1,P83*(1-(Z83/$M$3)),P83*(1-(Z83/($M$3/2)))))</f>
        <v>1.1344902294229604</v>
      </c>
      <c r="E83" s="137">
        <f t="shared" ref="E83:E87" si="171">IF(ABS(AA83)&lt;0.05,Q83,IF(ABS(AA83)&lt;0.1,Q83*(1-(AA83/$M$3)),Q83*(1-(AA83/($M$3/2)))))</f>
        <v>0.89591838237325083</v>
      </c>
      <c r="F83" s="137">
        <f t="shared" ref="F83:F87" si="172">IF(ABS(AB83)&lt;0.05,R83,IF(ABS(AB83)&lt;0.1,R83*(1-(AB83/$M$3)),R83*(1-(AB83/($M$3/2)))))</f>
        <v>0.83980661546631352</v>
      </c>
      <c r="G83" s="137">
        <f t="shared" ref="G83:G87" si="173">IF(ABS(AC83)&lt;0.05,S83,IF(ABS(AC83)&lt;0.1,S83*(1-(AC83/$M$3)),S83*(1-(AC83/($M$3/2)))))</f>
        <v>0.90623910593757229</v>
      </c>
      <c r="H83" s="137">
        <f t="shared" ref="H83:H87" si="174">IF(ABS(AD83)&lt;0.05,T83,IF(ABS(AD83)&lt;0.1,T83*(1-(AD83/$M$3)),T83*(1-(AD83/($M$3/2)))))</f>
        <v>1.093983392752284</v>
      </c>
      <c r="I83" s="137">
        <f t="shared" ref="I83:I87" si="175">IF(ABS(AE83)&lt;0.05,U83,IF(ABS(AE83)&lt;0.1,U83*(1-(AE83/$M$3)),U83*(1-(AE83/($M$3/2)))))</f>
        <v>1.1444373303112365</v>
      </c>
      <c r="J83" s="137">
        <f t="shared" ref="J83:J87" si="176">IF(ABS(AF83)&lt;0.05,V83,IF(ABS(AF83)&lt;0.1,V83*(1-(AF83/$M$3)),V83*(1-(AF83/($M$3/2)))))</f>
        <v>1.171622982832379</v>
      </c>
      <c r="K83" s="138">
        <f t="shared" ref="K83:K87" si="177">IF(ABS(AG83)&lt;0.05,W83,IF(ABS(AG83)&lt;0.1,W83*(1-(AG83/$M$3)),W83*(1-(AG83/($M$3/2)))))</f>
        <v>1.1625909146341447</v>
      </c>
      <c r="O83" s="106">
        <v>1</v>
      </c>
      <c r="P83" s="106">
        <v>1.1344902294229604</v>
      </c>
      <c r="Q83" s="106">
        <v>0.89591838237325083</v>
      </c>
      <c r="R83">
        <v>0.83980661546631352</v>
      </c>
      <c r="S83">
        <v>0.90623910593757229</v>
      </c>
      <c r="T83">
        <v>1.093983392752284</v>
      </c>
      <c r="U83">
        <v>1.1444373303112365</v>
      </c>
      <c r="V83">
        <v>1.171622982832379</v>
      </c>
      <c r="W83">
        <v>1.1625909146341447</v>
      </c>
      <c r="Y83" s="149">
        <v>0</v>
      </c>
      <c r="Z83" s="150">
        <v>7.2308052269261635E-3</v>
      </c>
      <c r="AA83" s="150">
        <v>2.6304394190383554E-2</v>
      </c>
      <c r="AB83" s="150">
        <v>-4.1194346163111802E-2</v>
      </c>
      <c r="AC83" s="150">
        <v>-3.3701402008735726E-2</v>
      </c>
      <c r="AD83" s="150">
        <v>-4.0229429419898856E-2</v>
      </c>
      <c r="AE83" s="150">
        <v>-2.8348427095232272E-2</v>
      </c>
      <c r="AF83" s="150">
        <v>-1.1657855934379515E-3</v>
      </c>
      <c r="AG83" s="151">
        <v>-4.088298734449327E-2</v>
      </c>
    </row>
    <row r="84" spans="1:33" x14ac:dyDescent="0.25">
      <c r="A84" s="139" t="s">
        <v>185</v>
      </c>
      <c r="B84" s="134" t="s">
        <v>204</v>
      </c>
      <c r="C84" s="134">
        <f t="shared" si="169"/>
        <v>1</v>
      </c>
      <c r="D84" s="134">
        <f t="shared" si="170"/>
        <v>0.84172748494509753</v>
      </c>
      <c r="E84" s="134">
        <f t="shared" si="171"/>
        <v>0.54597896270217727</v>
      </c>
      <c r="F84" s="134">
        <f t="shared" si="172"/>
        <v>0.56971727437184971</v>
      </c>
      <c r="G84" s="134">
        <f t="shared" si="173"/>
        <v>0.5666653389234837</v>
      </c>
      <c r="H84" s="134">
        <f t="shared" si="174"/>
        <v>0.79395880319256562</v>
      </c>
      <c r="I84" s="134">
        <f t="shared" si="175"/>
        <v>0.74320677936645219</v>
      </c>
      <c r="J84" s="134">
        <f t="shared" si="176"/>
        <v>0.70149190758515245</v>
      </c>
      <c r="K84" s="140">
        <f t="shared" si="177"/>
        <v>0.64424920209265957</v>
      </c>
      <c r="O84" s="106">
        <v>1</v>
      </c>
      <c r="P84" s="106">
        <v>0.84172748494509753</v>
      </c>
      <c r="Q84" s="106">
        <v>0.54597896270217727</v>
      </c>
      <c r="R84">
        <v>0.56971727437184971</v>
      </c>
      <c r="S84">
        <v>0.43603915001690846</v>
      </c>
      <c r="T84">
        <v>0.79395880319256562</v>
      </c>
      <c r="U84">
        <v>0.74320677936645219</v>
      </c>
      <c r="V84">
        <v>0.70149190758515245</v>
      </c>
      <c r="W84">
        <v>0.64424920209265957</v>
      </c>
      <c r="Y84" s="152">
        <v>0</v>
      </c>
      <c r="Z84" s="153">
        <v>1.5381790448743637E-2</v>
      </c>
      <c r="AA84" s="153">
        <v>3.5287856826819418E-2</v>
      </c>
      <c r="AB84" s="153">
        <v>-3.3832901512749113E-2</v>
      </c>
      <c r="AC84" s="153">
        <v>-0.2995744508297245</v>
      </c>
      <c r="AD84" s="153">
        <v>-2.0548696047283172E-2</v>
      </c>
      <c r="AE84" s="153">
        <v>-4.3172286480228812E-2</v>
      </c>
      <c r="AF84" s="153">
        <v>9.8484850366008566E-3</v>
      </c>
      <c r="AG84" s="154">
        <v>-4.4369404836065447E-2</v>
      </c>
    </row>
    <row r="85" spans="1:33" x14ac:dyDescent="0.25">
      <c r="A85" s="141" t="s">
        <v>185</v>
      </c>
      <c r="B85" s="135" t="s">
        <v>205</v>
      </c>
      <c r="C85" s="135">
        <f t="shared" si="169"/>
        <v>1</v>
      </c>
      <c r="D85" s="135">
        <f t="shared" si="170"/>
        <v>0.82035719690316999</v>
      </c>
      <c r="E85" s="135">
        <f t="shared" si="171"/>
        <v>0.69946904694196554</v>
      </c>
      <c r="F85" s="135">
        <f t="shared" si="172"/>
        <v>0.65141138060089254</v>
      </c>
      <c r="G85" s="135">
        <f t="shared" si="173"/>
        <v>0.64369925476372736</v>
      </c>
      <c r="H85" s="135">
        <f t="shared" si="174"/>
        <v>0.69439925093592547</v>
      </c>
      <c r="I85" s="135">
        <f t="shared" si="175"/>
        <v>0.58179964956642427</v>
      </c>
      <c r="J85" s="135">
        <f t="shared" si="176"/>
        <v>0.44464854560294298</v>
      </c>
      <c r="K85" s="142">
        <f t="shared" si="177"/>
        <v>0.35090015868701624</v>
      </c>
      <c r="O85" s="106">
        <v>1</v>
      </c>
      <c r="P85" s="106">
        <v>0.82035719690316999</v>
      </c>
      <c r="Q85" s="106">
        <v>0.69946904694196554</v>
      </c>
      <c r="R85">
        <v>0.65141138060089254</v>
      </c>
      <c r="S85">
        <v>0.64369925476372736</v>
      </c>
      <c r="T85">
        <v>0.69439925093592547</v>
      </c>
      <c r="U85">
        <v>0.58179964956642427</v>
      </c>
      <c r="V85">
        <v>0.44464854560294298</v>
      </c>
      <c r="W85">
        <v>0.35090015868701624</v>
      </c>
      <c r="Y85" s="152">
        <v>0</v>
      </c>
      <c r="Z85" s="153">
        <v>4.3852386809752154E-2</v>
      </c>
      <c r="AA85" s="153">
        <v>2.6340358500550332E-2</v>
      </c>
      <c r="AB85" s="153">
        <v>1.5836350316753789E-2</v>
      </c>
      <c r="AC85" s="153">
        <v>-3.5477159235160698E-2</v>
      </c>
      <c r="AD85" s="153">
        <v>-4.6689405801492327E-2</v>
      </c>
      <c r="AE85" s="153">
        <v>-4.3181352445526719E-2</v>
      </c>
      <c r="AF85" s="153">
        <v>-2.5259904997558973E-2</v>
      </c>
      <c r="AG85" s="154">
        <v>-4.3534292199070679E-2</v>
      </c>
    </row>
    <row r="86" spans="1:33" x14ac:dyDescent="0.25">
      <c r="A86" s="139" t="s">
        <v>185</v>
      </c>
      <c r="B86" s="134" t="s">
        <v>198</v>
      </c>
      <c r="C86" s="134">
        <f t="shared" si="169"/>
        <v>1</v>
      </c>
      <c r="D86" s="134">
        <f t="shared" si="170"/>
        <v>0.59319600076697587</v>
      </c>
      <c r="E86" s="134">
        <f t="shared" si="171"/>
        <v>0.63705515428319137</v>
      </c>
      <c r="F86" s="134">
        <f t="shared" si="172"/>
        <v>0.67153379401415825</v>
      </c>
      <c r="G86" s="134">
        <f t="shared" si="173"/>
        <v>0.67656595114936169</v>
      </c>
      <c r="H86" s="134">
        <f t="shared" si="174"/>
        <v>0.88605217097464295</v>
      </c>
      <c r="I86" s="134">
        <f t="shared" si="175"/>
        <v>0.91925277301232289</v>
      </c>
      <c r="J86" s="134">
        <f t="shared" si="176"/>
        <v>0.7454058046953379</v>
      </c>
      <c r="K86" s="140">
        <f t="shared" si="177"/>
        <v>0.70890970156691957</v>
      </c>
      <c r="O86" s="106">
        <v>1</v>
      </c>
      <c r="P86" s="106">
        <v>0.59319600076697587</v>
      </c>
      <c r="Q86" s="106">
        <v>0.63705515428319137</v>
      </c>
      <c r="R86">
        <v>0.67153379401415825</v>
      </c>
      <c r="S86">
        <v>0.67656595114936169</v>
      </c>
      <c r="T86">
        <v>0.8579670103528596</v>
      </c>
      <c r="U86">
        <v>0.91925277301232289</v>
      </c>
      <c r="V86">
        <v>0.7454058046953379</v>
      </c>
      <c r="W86">
        <v>0.685653521421555</v>
      </c>
      <c r="Y86" s="152">
        <v>0</v>
      </c>
      <c r="Z86" s="153">
        <v>3.7277687134656241E-2</v>
      </c>
      <c r="AA86" s="153">
        <v>-2.9997556643855051E-2</v>
      </c>
      <c r="AB86" s="153">
        <v>-3.2591098201734933E-2</v>
      </c>
      <c r="AC86" s="153">
        <v>-4.9866316091650341E-2</v>
      </c>
      <c r="AD86" s="153">
        <v>-6.546909212798907E-2</v>
      </c>
      <c r="AE86" s="153">
        <v>-3.2144325123862234E-2</v>
      </c>
      <c r="AF86" s="153">
        <v>-2.1535929558553199E-2</v>
      </c>
      <c r="AG86" s="154">
        <v>-6.7836536731111466E-2</v>
      </c>
    </row>
    <row r="87" spans="1:33" x14ac:dyDescent="0.25">
      <c r="A87" s="141" t="s">
        <v>185</v>
      </c>
      <c r="B87" s="135" t="s">
        <v>203</v>
      </c>
      <c r="C87" s="135">
        <f t="shared" si="169"/>
        <v>1</v>
      </c>
      <c r="D87" s="135">
        <f t="shared" si="170"/>
        <v>0.91613969626629499</v>
      </c>
      <c r="E87" s="135">
        <f t="shared" si="171"/>
        <v>0.78012797523161104</v>
      </c>
      <c r="F87" s="135">
        <f t="shared" si="172"/>
        <v>0.70736886241406172</v>
      </c>
      <c r="G87" s="135">
        <f t="shared" si="173"/>
        <v>0.70056474891161402</v>
      </c>
      <c r="H87" s="135">
        <f t="shared" si="174"/>
        <v>0.74236802019658343</v>
      </c>
      <c r="I87" s="135">
        <f t="shared" si="175"/>
        <v>0.77887575402583964</v>
      </c>
      <c r="J87" s="135">
        <f t="shared" si="176"/>
        <v>0.73952999362301797</v>
      </c>
      <c r="K87" s="142">
        <f t="shared" si="177"/>
        <v>0.76154950314402392</v>
      </c>
      <c r="O87" s="106">
        <v>1</v>
      </c>
      <c r="P87" s="106">
        <v>0.91613969626629499</v>
      </c>
      <c r="Q87" s="106">
        <v>0.78012797523161104</v>
      </c>
      <c r="R87">
        <v>0.70736886241406172</v>
      </c>
      <c r="S87">
        <v>0.70056474891161402</v>
      </c>
      <c r="T87">
        <v>0.74236802019658343</v>
      </c>
      <c r="U87">
        <v>0.77887575402583964</v>
      </c>
      <c r="V87">
        <v>0.73952999362301797</v>
      </c>
      <c r="W87">
        <v>0.76154950314402392</v>
      </c>
      <c r="Y87" s="152">
        <v>0</v>
      </c>
      <c r="Z87" s="153">
        <v>4.4583852891072182E-2</v>
      </c>
      <c r="AA87" s="153">
        <v>4.2687647972976868E-2</v>
      </c>
      <c r="AB87" s="153">
        <v>-3.522641901978834E-2</v>
      </c>
      <c r="AC87" s="153">
        <v>-3.7214330341819403E-2</v>
      </c>
      <c r="AD87" s="153">
        <v>-3.9252659439168468E-2</v>
      </c>
      <c r="AE87" s="153">
        <v>-3.9402314984744113E-2</v>
      </c>
      <c r="AF87" s="153">
        <v>1.8289210336533843E-2</v>
      </c>
      <c r="AG87" s="154">
        <v>-4.1693839347080805E-2</v>
      </c>
    </row>
    <row r="88" spans="1:33" x14ac:dyDescent="0.25">
      <c r="A88" s="139" t="s">
        <v>185</v>
      </c>
      <c r="B88" s="134" t="s">
        <v>216</v>
      </c>
      <c r="C88" s="134"/>
      <c r="D88" s="134"/>
      <c r="E88" s="134"/>
      <c r="F88" s="134"/>
      <c r="G88" s="134"/>
      <c r="H88" s="134"/>
      <c r="I88" s="134"/>
      <c r="J88" s="134"/>
      <c r="K88" s="140"/>
      <c r="Y88" s="152">
        <v>0</v>
      </c>
      <c r="Z88" s="153">
        <v>-9.2589847985464935E-2</v>
      </c>
      <c r="AA88" s="153">
        <v>6.8131177718585276E-2</v>
      </c>
      <c r="AB88" s="153">
        <v>0.45095182932431532</v>
      </c>
      <c r="AC88" s="153">
        <v>0.44560719740968929</v>
      </c>
      <c r="AD88" s="153">
        <v>1.1099822272558177</v>
      </c>
      <c r="AE88" s="153">
        <v>1.131916097692693</v>
      </c>
      <c r="AF88" s="153">
        <v>1.7737885580585591</v>
      </c>
      <c r="AG88" s="154">
        <v>1.1208611473249139</v>
      </c>
    </row>
    <row r="89" spans="1:33" x14ac:dyDescent="0.25">
      <c r="A89" s="141" t="s">
        <v>185</v>
      </c>
      <c r="B89" s="135" t="s">
        <v>206</v>
      </c>
      <c r="C89" s="135">
        <f t="shared" ref="C89:K90" si="178">IF(ABS(Y89)&lt;0.05,O89,IF(ABS(Y89)&lt;0.1,O89*(1-(Y89/$M$3)),O89*(1-(Y89/($M$3/2)))))</f>
        <v>1</v>
      </c>
      <c r="D89" s="135">
        <f t="shared" si="178"/>
        <v>1.3810750166561427</v>
      </c>
      <c r="E89" s="135">
        <f t="shared" si="178"/>
        <v>1.1895829366738448</v>
      </c>
      <c r="F89" s="135">
        <f t="shared" si="178"/>
        <v>1.1311549489515362</v>
      </c>
      <c r="G89" s="135">
        <f t="shared" si="178"/>
        <v>1.1017573777855596</v>
      </c>
      <c r="H89" s="135">
        <f t="shared" si="178"/>
        <v>1.038032660510448</v>
      </c>
      <c r="I89" s="135">
        <f t="shared" si="178"/>
        <v>0.92721935983681714</v>
      </c>
      <c r="J89" s="135">
        <f t="shared" si="178"/>
        <v>0.9195924167198678</v>
      </c>
      <c r="K89" s="142">
        <f t="shared" si="178"/>
        <v>0.70721553356665867</v>
      </c>
      <c r="O89" s="106">
        <v>1</v>
      </c>
      <c r="P89" s="106">
        <v>1.3810750166561427</v>
      </c>
      <c r="Q89" s="106">
        <v>1.1895829366738448</v>
      </c>
      <c r="R89">
        <v>1.1311549489515362</v>
      </c>
      <c r="S89">
        <v>1.1017573777855596</v>
      </c>
      <c r="T89">
        <v>1.038032660510448</v>
      </c>
      <c r="U89">
        <v>0.92721935983681714</v>
      </c>
      <c r="V89">
        <v>0.9195924167198678</v>
      </c>
      <c r="W89">
        <v>0.70721553356665867</v>
      </c>
      <c r="Y89" s="152">
        <v>0</v>
      </c>
      <c r="Z89" s="153">
        <v>-3.3668803198266449E-2</v>
      </c>
      <c r="AA89" s="153">
        <v>5.276271177372646E-3</v>
      </c>
      <c r="AB89" s="153">
        <v>-1.4115295587063278E-2</v>
      </c>
      <c r="AC89" s="153">
        <v>-3.7735598749255542E-2</v>
      </c>
      <c r="AD89" s="153">
        <v>-3.8691519142138669E-2</v>
      </c>
      <c r="AE89" s="153">
        <v>-3.8224768243752975E-2</v>
      </c>
      <c r="AF89" s="153">
        <v>1.3286122108052998E-2</v>
      </c>
      <c r="AG89" s="154">
        <v>3.3003695641042746E-2</v>
      </c>
    </row>
    <row r="90" spans="1:33" x14ac:dyDescent="0.25">
      <c r="A90" s="139" t="s">
        <v>185</v>
      </c>
      <c r="B90" s="134" t="s">
        <v>201</v>
      </c>
      <c r="C90" s="134">
        <f t="shared" si="178"/>
        <v>1</v>
      </c>
      <c r="D90" s="134">
        <f t="shared" si="178"/>
        <v>0.89029172081005814</v>
      </c>
      <c r="E90" s="134">
        <f t="shared" si="178"/>
        <v>0.76833276669505912</v>
      </c>
      <c r="F90" s="134">
        <f t="shared" si="178"/>
        <v>0.68459977378337822</v>
      </c>
      <c r="G90" s="134">
        <f t="shared" si="178"/>
        <v>0.71667962035280075</v>
      </c>
      <c r="H90" s="134">
        <f t="shared" si="178"/>
        <v>0.6924057916387204</v>
      </c>
      <c r="I90" s="134">
        <f t="shared" si="178"/>
        <v>0.60714980667191887</v>
      </c>
      <c r="J90" s="134">
        <f t="shared" si="178"/>
        <v>0.5501651587877403</v>
      </c>
      <c r="K90" s="140">
        <f t="shared" si="178"/>
        <v>0.3810147372166004</v>
      </c>
      <c r="O90" s="106">
        <v>1</v>
      </c>
      <c r="P90" s="106">
        <v>0.89029172081005814</v>
      </c>
      <c r="Q90" s="106">
        <v>0.76833276669505912</v>
      </c>
      <c r="R90">
        <v>0.68459977378337822</v>
      </c>
      <c r="S90">
        <v>0.71667962035280075</v>
      </c>
      <c r="T90">
        <v>0.6924057916387204</v>
      </c>
      <c r="U90">
        <v>0.60714980667191887</v>
      </c>
      <c r="V90">
        <v>0.5501651587877403</v>
      </c>
      <c r="W90">
        <v>0.3810147372166004</v>
      </c>
      <c r="Y90" s="152">
        <v>0</v>
      </c>
      <c r="Z90" s="153">
        <v>2.5347013296791471E-2</v>
      </c>
      <c r="AA90" s="153">
        <v>-4.0482123178892333E-2</v>
      </c>
      <c r="AB90" s="153">
        <v>-4.4857606047126512E-2</v>
      </c>
      <c r="AC90" s="153">
        <v>-3.7295958405435085E-2</v>
      </c>
      <c r="AD90" s="153">
        <v>2.7664192198192307E-2</v>
      </c>
      <c r="AE90" s="153">
        <v>3.4082263918439021E-2</v>
      </c>
      <c r="AF90" s="153">
        <v>4.1097304122294726E-3</v>
      </c>
      <c r="AG90" s="154">
        <v>4.7971971929118423E-2</v>
      </c>
    </row>
    <row r="91" spans="1:33" x14ac:dyDescent="0.25">
      <c r="A91" s="141" t="s">
        <v>185</v>
      </c>
      <c r="B91" s="135" t="s">
        <v>215</v>
      </c>
      <c r="C91" s="135">
        <f t="shared" ref="C91" si="179">IF(ABS(Y91)&lt;0.05,O91,IF(ABS(Y91)&lt;0.1,O91*(1-(Y91/$M$3)),O91*(1-(Y91/($M$3/2)))))</f>
        <v>1</v>
      </c>
      <c r="D91" s="135">
        <f t="shared" ref="D91" si="180">IF(ABS(Z91)&lt;0.05,P91,IF(ABS(Z91)&lt;0.1,P91*(1-(Z91/$M$3)),P91*(1-(Z91/($M$3/2)))))</f>
        <v>1.0568291242427321</v>
      </c>
      <c r="E91" s="135">
        <f t="shared" ref="E91" si="181">IF(ABS(AA91)&lt;0.05,Q91,IF(ABS(AA91)&lt;0.1,Q91*(1-(AA91/$M$3)),Q91*(1-(AA91/($M$3/2)))))</f>
        <v>0.88582181248103897</v>
      </c>
      <c r="F91" s="135">
        <f t="shared" ref="F91" si="182">IF(ABS(AB91)&lt;0.05,R91,IF(ABS(AB91)&lt;0.1,R91*(1-(AB91/$M$3)),R91*(1-(AB91/($M$3/2)))))</f>
        <v>0.83057907190339419</v>
      </c>
      <c r="G91" s="135">
        <f t="shared" ref="G91" si="183">IF(ABS(AC91)&lt;0.05,S91,IF(ABS(AC91)&lt;0.1,S91*(1-(AC91/$M$3)),S91*(1-(AC91/($M$3/2)))))</f>
        <v>0.70054388624412123</v>
      </c>
      <c r="H91" s="135">
        <f t="shared" ref="H91" si="184">IF(ABS(AD91)&lt;0.05,T91,IF(ABS(AD91)&lt;0.1,T91*(1-(AD91/$M$3)),T91*(1-(AD91/($M$3/2)))))</f>
        <v>0.66148986895902606</v>
      </c>
      <c r="I91" s="135">
        <f t="shared" ref="I91" si="185">IF(ABS(AE91)&lt;0.05,U91,IF(ABS(AE91)&lt;0.1,U91*(1-(AE91/$M$3)),U91*(1-(AE91/($M$3/2)))))</f>
        <v>0.6692067930546115</v>
      </c>
      <c r="J91" s="135">
        <f t="shared" ref="J91" si="186">IF(ABS(AF91)&lt;0.05,V91,IF(ABS(AF91)&lt;0.1,V91*(1-(AF91/$M$3)),V91*(1-(AF91/($M$3/2)))))</f>
        <v>0.64816043119200206</v>
      </c>
      <c r="K91" s="142">
        <f t="shared" ref="K91" si="187">IF(ABS(AG91)&lt;0.05,W91,IF(ABS(AG91)&lt;0.1,W91*(1-(AG91/$M$3)),W91*(1-(AG91/($M$3/2)))))</f>
        <v>0.62303593167985483</v>
      </c>
      <c r="O91" s="106">
        <v>1</v>
      </c>
      <c r="P91" s="106">
        <v>1.0568291242427321</v>
      </c>
      <c r="Q91" s="106">
        <v>0.88582181248103897</v>
      </c>
      <c r="R91">
        <v>0.83057907190339419</v>
      </c>
      <c r="S91">
        <v>0.70054388624412123</v>
      </c>
      <c r="T91">
        <v>0.66148986895902606</v>
      </c>
      <c r="U91">
        <v>0.6692067930546115</v>
      </c>
      <c r="V91">
        <v>0.64816043119200206</v>
      </c>
      <c r="W91">
        <v>0.62303593167985483</v>
      </c>
      <c r="Y91" s="152"/>
      <c r="Z91" s="153"/>
      <c r="AA91" s="153"/>
      <c r="AB91" s="153"/>
      <c r="AC91" s="153"/>
      <c r="AD91" s="153"/>
      <c r="AE91" s="153"/>
      <c r="AF91" s="153"/>
      <c r="AG91" s="154"/>
    </row>
    <row r="92" spans="1:33" x14ac:dyDescent="0.25">
      <c r="A92" s="139" t="s">
        <v>185</v>
      </c>
      <c r="B92" s="134" t="s">
        <v>202</v>
      </c>
      <c r="C92" s="134">
        <f t="shared" ref="C92:C95" si="188">IF(ABS(Y92)&lt;0.05,O92,IF(ABS(Y92)&lt;0.1,O92*(1-(Y92/$M$3)),O92*(1-(Y92/($M$3/2)))))</f>
        <v>1</v>
      </c>
      <c r="D92" s="134">
        <f t="shared" ref="D92:D95" si="189">IF(ABS(Z92)&lt;0.05,P92,IF(ABS(Z92)&lt;0.1,P92*(1-(Z92/$M$3)),P92*(1-(Z92/($M$3/2)))))</f>
        <v>1.0763969971974436</v>
      </c>
      <c r="E92" s="134">
        <f t="shared" ref="E92:E95" si="190">IF(ABS(AA92)&lt;0.05,Q92,IF(ABS(AA92)&lt;0.1,Q92*(1-(AA92/$M$3)),Q92*(1-(AA92/($M$3/2)))))</f>
        <v>0.88582181248103897</v>
      </c>
      <c r="F92" s="134">
        <f t="shared" ref="F92:F95" si="191">IF(ABS(AB92)&lt;0.05,R92,IF(ABS(AB92)&lt;0.1,R92*(1-(AB92/$M$3)),R92*(1-(AB92/($M$3/2)))))</f>
        <v>0.83057907190339419</v>
      </c>
      <c r="G92" s="134">
        <f t="shared" ref="G92:G95" si="192">IF(ABS(AC92)&lt;0.05,S92,IF(ABS(AC92)&lt;0.1,S92*(1-(AC92/$M$3)),S92*(1-(AC92/($M$3/2)))))</f>
        <v>0.73623081001076685</v>
      </c>
      <c r="H92" s="134">
        <f t="shared" ref="H92:H95" si="193">IF(ABS(AD92)&lt;0.05,T92,IF(ABS(AD92)&lt;0.1,T92*(1-(AD92/$M$3)),T92*(1-(AD92/($M$3/2)))))</f>
        <v>0.67723691410968156</v>
      </c>
      <c r="I92" s="134">
        <f t="shared" ref="I92:I95" si="194">IF(ABS(AE92)&lt;0.05,U92,IF(ABS(AE92)&lt;0.1,U92*(1-(AE92/$M$3)),U92*(1-(AE92/($M$3/2)))))</f>
        <v>0.62206284436412507</v>
      </c>
      <c r="J92" s="134">
        <f t="shared" ref="J92:J95" si="195">IF(ABS(AF92)&lt;0.05,V92,IF(ABS(AF92)&lt;0.1,V92*(1-(AF92/$M$3)),V92*(1-(AF92/($M$3/2)))))</f>
        <v>0.55963976009739547</v>
      </c>
      <c r="K92" s="140">
        <f t="shared" ref="K92:K95" si="196">IF(ABS(AG92)&lt;0.05,W92,IF(ABS(AG92)&lt;0.1,W92*(1-(AG92/$M$3)),W92*(1-(AG92/($M$3/2)))))</f>
        <v>0.39852661221539049</v>
      </c>
      <c r="O92" s="106">
        <v>1</v>
      </c>
      <c r="P92" s="106">
        <v>1.0763969971974436</v>
      </c>
      <c r="Q92" s="106">
        <v>0.88582181248103897</v>
      </c>
      <c r="R92">
        <v>0.83057907190339419</v>
      </c>
      <c r="S92">
        <v>0.73623081001076685</v>
      </c>
      <c r="T92">
        <v>0.67723691410968156</v>
      </c>
      <c r="U92">
        <v>0.62206284436412507</v>
      </c>
      <c r="V92">
        <v>0.55963976009739547</v>
      </c>
      <c r="W92">
        <v>0.39852661221539049</v>
      </c>
      <c r="Y92" s="152">
        <v>0</v>
      </c>
      <c r="Z92" s="153">
        <v>-3.9623925604574776E-2</v>
      </c>
      <c r="AA92" s="153">
        <v>1.292881753591566E-2</v>
      </c>
      <c r="AB92" s="153">
        <v>-2.8933610549871074E-2</v>
      </c>
      <c r="AC92" s="153">
        <v>-3.6179330637535381E-2</v>
      </c>
      <c r="AD92" s="153">
        <v>-3.8237914863635841E-2</v>
      </c>
      <c r="AE92" s="153">
        <v>3.3266351184148432E-2</v>
      </c>
      <c r="AF92" s="153">
        <v>1.856614288719621E-2</v>
      </c>
      <c r="AG92" s="154">
        <v>2.6635778114678321E-2</v>
      </c>
    </row>
    <row r="93" spans="1:33" x14ac:dyDescent="0.25">
      <c r="A93" s="141" t="s">
        <v>185</v>
      </c>
      <c r="B93" s="135" t="s">
        <v>200</v>
      </c>
      <c r="C93" s="135">
        <f t="shared" si="188"/>
        <v>1</v>
      </c>
      <c r="D93" s="135">
        <f t="shared" si="189"/>
        <v>0.88910772315909115</v>
      </c>
      <c r="E93" s="135">
        <f t="shared" si="190"/>
        <v>0.92200975914034178</v>
      </c>
      <c r="F93" s="135">
        <f t="shared" si="191"/>
        <v>0.74246566806768644</v>
      </c>
      <c r="G93" s="135">
        <f t="shared" si="192"/>
        <v>0.58787626023780726</v>
      </c>
      <c r="H93" s="135">
        <f t="shared" si="193"/>
        <v>0.43529664670833235</v>
      </c>
      <c r="I93" s="135">
        <f t="shared" si="194"/>
        <v>0.36555961261262193</v>
      </c>
      <c r="J93" s="135">
        <f t="shared" si="195"/>
        <v>0.29770900471591016</v>
      </c>
      <c r="K93" s="142">
        <f t="shared" si="196"/>
        <v>0.25207384402769467</v>
      </c>
      <c r="O93" s="106">
        <v>1</v>
      </c>
      <c r="P93" s="106">
        <v>0.88910772315909115</v>
      </c>
      <c r="Q93" s="106">
        <v>0.92200975914034178</v>
      </c>
      <c r="R93">
        <v>0.74246566806768644</v>
      </c>
      <c r="S93">
        <v>0.60390221195609073</v>
      </c>
      <c r="T93">
        <v>0.43529664670833235</v>
      </c>
      <c r="U93">
        <v>0.36555961261262193</v>
      </c>
      <c r="V93">
        <v>0.29770900471591016</v>
      </c>
      <c r="W93">
        <v>0.25207384402769467</v>
      </c>
      <c r="Y93" s="152">
        <v>0</v>
      </c>
      <c r="Z93" s="153">
        <v>-2.2143944445360712E-2</v>
      </c>
      <c r="AA93" s="153">
        <v>2.5038378992392332E-2</v>
      </c>
      <c r="AB93" s="153">
        <v>3.3134147056242839E-2</v>
      </c>
      <c r="AC93" s="153">
        <v>5.3074658118485836E-2</v>
      </c>
      <c r="AD93" s="153">
        <v>3.1219787365331791E-2</v>
      </c>
      <c r="AE93" s="153">
        <v>3.4253252687008129E-2</v>
      </c>
      <c r="AF93" s="153">
        <v>2.2501529426542807E-2</v>
      </c>
      <c r="AG93" s="154">
        <v>3.2273609005362587E-2</v>
      </c>
    </row>
    <row r="94" spans="1:33" x14ac:dyDescent="0.25">
      <c r="A94" s="139" t="s">
        <v>185</v>
      </c>
      <c r="B94" s="134" t="s">
        <v>211</v>
      </c>
      <c r="C94" s="134">
        <f t="shared" si="188"/>
        <v>1</v>
      </c>
      <c r="D94" s="134">
        <f t="shared" si="189"/>
        <v>1.0223127712753595</v>
      </c>
      <c r="E94" s="134">
        <f t="shared" si="190"/>
        <v>0.89450594934791061</v>
      </c>
      <c r="F94" s="134">
        <f t="shared" si="191"/>
        <v>0.89756487669630192</v>
      </c>
      <c r="G94" s="134">
        <f t="shared" si="192"/>
        <v>0.94203643903798862</v>
      </c>
      <c r="H94" s="134">
        <f t="shared" si="193"/>
        <v>0.89820928144217949</v>
      </c>
      <c r="I94" s="134">
        <f t="shared" si="194"/>
        <v>0.9209523296082105</v>
      </c>
      <c r="J94" s="134">
        <f t="shared" si="195"/>
        <v>0.92390530832602769</v>
      </c>
      <c r="K94" s="140">
        <f t="shared" si="196"/>
        <v>0.86066556412044926</v>
      </c>
      <c r="O94" s="106">
        <v>1</v>
      </c>
      <c r="P94" s="106">
        <v>1.0223127712753595</v>
      </c>
      <c r="Q94" s="106">
        <v>0.89450594934791061</v>
      </c>
      <c r="R94">
        <v>0.89756487669630192</v>
      </c>
      <c r="S94">
        <v>0.94203643903798862</v>
      </c>
      <c r="T94">
        <v>0.89820928144217949</v>
      </c>
      <c r="U94">
        <v>0.9209523296082105</v>
      </c>
      <c r="V94">
        <v>0.92390530832602769</v>
      </c>
      <c r="W94">
        <v>0.86066556412044926</v>
      </c>
      <c r="Y94" s="152">
        <v>0</v>
      </c>
      <c r="Z94" s="153">
        <v>-4.620738994125316E-2</v>
      </c>
      <c r="AA94" s="153">
        <v>-4.2191145600724234E-2</v>
      </c>
      <c r="AB94" s="153">
        <v>-3.1953783838521002E-2</v>
      </c>
      <c r="AC94" s="153">
        <v>-3.5484537539083746E-2</v>
      </c>
      <c r="AD94" s="153">
        <v>-3.5252757913909839E-2</v>
      </c>
      <c r="AE94" s="153">
        <v>-4.1513492890043219E-2</v>
      </c>
      <c r="AF94" s="153">
        <v>-4.9609095312760594E-2</v>
      </c>
      <c r="AG94" s="154">
        <v>-2.6029598958451878E-2</v>
      </c>
    </row>
    <row r="95" spans="1:33" x14ac:dyDescent="0.25">
      <c r="A95" s="141" t="s">
        <v>185</v>
      </c>
      <c r="B95" s="135" t="s">
        <v>199</v>
      </c>
      <c r="C95" s="135">
        <f t="shared" si="188"/>
        <v>1</v>
      </c>
      <c r="D95" s="135">
        <f t="shared" si="189"/>
        <v>3.3241800482430497</v>
      </c>
      <c r="E95" s="135">
        <f t="shared" si="190"/>
        <v>3.4875912249543868</v>
      </c>
      <c r="F95" s="135">
        <f t="shared" si="191"/>
        <v>3.6774998752085164</v>
      </c>
      <c r="G95" s="135">
        <f t="shared" si="192"/>
        <v>3.6664930801892375</v>
      </c>
      <c r="H95" s="135">
        <f t="shared" si="193"/>
        <v>3.9511158332474463</v>
      </c>
      <c r="I95" s="135">
        <f t="shared" si="194"/>
        <v>4.0179231333528547</v>
      </c>
      <c r="J95" s="135">
        <f t="shared" si="195"/>
        <v>3.5673056137997223</v>
      </c>
      <c r="K95" s="142">
        <f t="shared" si="196"/>
        <v>3.8664708932695468</v>
      </c>
      <c r="O95" s="106">
        <v>1</v>
      </c>
      <c r="P95" s="106">
        <v>2.3363959375025196</v>
      </c>
      <c r="Q95" s="106">
        <v>2.4184179910892536</v>
      </c>
      <c r="R95" s="106">
        <v>2.5095923539276259</v>
      </c>
      <c r="S95" s="106">
        <v>2.5035766363629386</v>
      </c>
      <c r="T95" s="106">
        <v>2.6424572862095528</v>
      </c>
      <c r="U95" s="106">
        <v>2.6751388115672738</v>
      </c>
      <c r="V95" s="106">
        <v>2.4614788206874789</v>
      </c>
      <c r="W95" s="106">
        <v>2.6003859022053866</v>
      </c>
      <c r="Y95" s="152">
        <v>0</v>
      </c>
      <c r="Z95" s="153">
        <v>-0.42278112835464765</v>
      </c>
      <c r="AA95" s="153">
        <v>-0.44209612970319417</v>
      </c>
      <c r="AB95" s="153">
        <v>-0.4653773826864997</v>
      </c>
      <c r="AC95" s="153">
        <v>-0.46450203558207082</v>
      </c>
      <c r="AD95" s="153">
        <v>-0.49524302771799422</v>
      </c>
      <c r="AE95" s="153">
        <v>-0.5019494001505248</v>
      </c>
      <c r="AF95" s="153">
        <v>-0.44925301969626186</v>
      </c>
      <c r="AG95" s="154">
        <v>-0.4868835006336536</v>
      </c>
    </row>
    <row r="96" spans="1:33" x14ac:dyDescent="0.25">
      <c r="A96" s="139" t="s">
        <v>185</v>
      </c>
      <c r="B96" s="134" t="s">
        <v>207</v>
      </c>
      <c r="C96" s="134">
        <f t="shared" ref="C96:C98" si="197">O96</f>
        <v>1</v>
      </c>
      <c r="D96" s="134">
        <f t="shared" ref="D96:D98" si="198">P96</f>
        <v>0.85</v>
      </c>
      <c r="E96" s="134">
        <f t="shared" ref="E96:E98" si="199">Q96</f>
        <v>0.81818181818181812</v>
      </c>
      <c r="F96" s="134">
        <f t="shared" ref="F96:F98" si="200">R96</f>
        <v>0.9</v>
      </c>
      <c r="G96" s="134">
        <f t="shared" ref="G96:G98" si="201">S96</f>
        <v>0.87</v>
      </c>
      <c r="H96" s="134">
        <f t="shared" ref="H96:H98" si="202">T96</f>
        <v>0.84</v>
      </c>
      <c r="I96" s="134">
        <f t="shared" ref="I96:I98" si="203">U96</f>
        <v>0.8</v>
      </c>
      <c r="J96" s="134">
        <f t="shared" ref="J96:J98" si="204">V96</f>
        <v>0.72</v>
      </c>
      <c r="K96" s="140">
        <f t="shared" ref="K96:K98" si="205">W96</f>
        <v>0.62</v>
      </c>
      <c r="O96" s="106">
        <v>1</v>
      </c>
      <c r="P96" s="106">
        <v>0.85</v>
      </c>
      <c r="Q96" s="106">
        <v>0.81818181818181812</v>
      </c>
      <c r="R96" s="25">
        <v>0.9</v>
      </c>
      <c r="S96" s="25">
        <v>0.87</v>
      </c>
      <c r="T96" s="25">
        <v>0.84</v>
      </c>
      <c r="U96" s="25">
        <v>0.8</v>
      </c>
      <c r="V96" s="25">
        <v>0.72</v>
      </c>
      <c r="W96">
        <v>0.62</v>
      </c>
      <c r="Y96" s="152">
        <v>0</v>
      </c>
      <c r="Z96" s="153">
        <v>0.53870878622895368</v>
      </c>
      <c r="AA96" s="153">
        <v>0.62840576062998632</v>
      </c>
      <c r="AB96" s="153">
        <v>0.85672454252731078</v>
      </c>
      <c r="AC96" s="153">
        <v>0.79601985174166934</v>
      </c>
      <c r="AD96" s="153">
        <v>0.79089780598949677</v>
      </c>
      <c r="AE96" s="153">
        <v>0.84919036032573625</v>
      </c>
      <c r="AF96" s="153">
        <v>0.78360683613464022</v>
      </c>
      <c r="AG96" s="154">
        <v>1.1115582198289673</v>
      </c>
    </row>
    <row r="97" spans="1:33" x14ac:dyDescent="0.25">
      <c r="A97" s="141" t="s">
        <v>185</v>
      </c>
      <c r="B97" s="135" t="s">
        <v>208</v>
      </c>
      <c r="C97" s="135">
        <f t="shared" si="197"/>
        <v>1</v>
      </c>
      <c r="D97" s="135">
        <f t="shared" si="198"/>
        <v>0.85</v>
      </c>
      <c r="E97" s="135">
        <f t="shared" si="199"/>
        <v>0.81818181818181812</v>
      </c>
      <c r="F97" s="135">
        <f t="shared" si="200"/>
        <v>0.9</v>
      </c>
      <c r="G97" s="135">
        <f t="shared" si="201"/>
        <v>0.87</v>
      </c>
      <c r="H97" s="135">
        <f t="shared" si="202"/>
        <v>0.84</v>
      </c>
      <c r="I97" s="135">
        <f t="shared" si="203"/>
        <v>0.8</v>
      </c>
      <c r="J97" s="135">
        <f t="shared" si="204"/>
        <v>0.72</v>
      </c>
      <c r="K97" s="142">
        <f t="shared" si="205"/>
        <v>0.62</v>
      </c>
      <c r="O97" s="106">
        <v>1</v>
      </c>
      <c r="P97" s="106">
        <v>0.85</v>
      </c>
      <c r="Q97" s="106">
        <v>0.81818181818181812</v>
      </c>
      <c r="R97" s="106">
        <v>0.9</v>
      </c>
      <c r="S97" s="106">
        <v>0.87</v>
      </c>
      <c r="T97" s="106">
        <v>0.84</v>
      </c>
      <c r="U97" s="106">
        <v>0.8</v>
      </c>
      <c r="V97" s="25">
        <v>0.72</v>
      </c>
      <c r="W97">
        <v>0.62</v>
      </c>
      <c r="Y97" s="152">
        <v>0</v>
      </c>
      <c r="Z97" s="153">
        <v>0.12399631252622326</v>
      </c>
      <c r="AA97" s="153">
        <v>0.7910613410268299</v>
      </c>
      <c r="AB97" s="153">
        <v>1.1068261607344529</v>
      </c>
      <c r="AC97" s="153">
        <v>1.0314516122965574</v>
      </c>
      <c r="AD97" s="153">
        <v>1.0609666237457647</v>
      </c>
      <c r="AE97" s="153">
        <v>1.2256269789476897</v>
      </c>
      <c r="AF97" s="153">
        <v>1.2182168271243363</v>
      </c>
      <c r="AG97" s="154">
        <v>1.455020471536145</v>
      </c>
    </row>
    <row r="98" spans="1:33" ht="15.75" thickBot="1" x14ac:dyDescent="0.3">
      <c r="A98" s="146" t="s">
        <v>185</v>
      </c>
      <c r="B98" s="147" t="s">
        <v>209</v>
      </c>
      <c r="C98" s="147">
        <f t="shared" si="197"/>
        <v>1</v>
      </c>
      <c r="D98" s="147">
        <f t="shared" si="198"/>
        <v>0.85</v>
      </c>
      <c r="E98" s="147">
        <f t="shared" si="199"/>
        <v>0.81818181818181812</v>
      </c>
      <c r="F98" s="147">
        <f t="shared" si="200"/>
        <v>0.9</v>
      </c>
      <c r="G98" s="147">
        <f t="shared" si="201"/>
        <v>0.87</v>
      </c>
      <c r="H98" s="147">
        <f t="shared" si="202"/>
        <v>0.84</v>
      </c>
      <c r="I98" s="147">
        <f t="shared" si="203"/>
        <v>0.8</v>
      </c>
      <c r="J98" s="147">
        <f t="shared" si="204"/>
        <v>0.72</v>
      </c>
      <c r="K98" s="161">
        <f t="shared" si="205"/>
        <v>0.62</v>
      </c>
      <c r="O98" s="106">
        <v>1</v>
      </c>
      <c r="P98" s="106">
        <v>0.85</v>
      </c>
      <c r="Q98" s="106">
        <v>0.81818181818181812</v>
      </c>
      <c r="R98">
        <v>0.9</v>
      </c>
      <c r="S98">
        <v>0.87</v>
      </c>
      <c r="T98">
        <v>0.84</v>
      </c>
      <c r="U98">
        <v>0.8</v>
      </c>
      <c r="V98">
        <v>0.72</v>
      </c>
      <c r="W98">
        <v>0.62</v>
      </c>
      <c r="Y98" s="155">
        <v>0</v>
      </c>
      <c r="Z98" s="156">
        <v>-0.24568739649481716</v>
      </c>
      <c r="AA98" s="156">
        <v>4.693003490481177E-2</v>
      </c>
      <c r="AB98" s="156">
        <v>0.17287909804185039</v>
      </c>
      <c r="AC98" s="156">
        <v>0.15182593311722167</v>
      </c>
      <c r="AD98" s="156">
        <v>0.12146625611364874</v>
      </c>
      <c r="AE98" s="156">
        <v>0.12385293463660864</v>
      </c>
      <c r="AF98" s="156">
        <v>2.2783883247291116E-2</v>
      </c>
      <c r="AG98" s="157">
        <v>0.20586214354461577</v>
      </c>
    </row>
    <row r="99" spans="1:33" x14ac:dyDescent="0.25">
      <c r="A99" s="136" t="s">
        <v>186</v>
      </c>
      <c r="B99" s="137" t="s">
        <v>210</v>
      </c>
      <c r="C99" s="137">
        <f t="shared" ref="C99:C103" si="206">IF(ABS(Y99)&lt;0.05,O99,IF(ABS(Y99)&lt;0.1,O99*(1-(Y99/$M$3)),O99*(1-(Y99/($M$3/2)))))</f>
        <v>1</v>
      </c>
      <c r="D99" s="137">
        <f t="shared" ref="D99:D103" si="207">IF(ABS(Z99)&lt;0.05,P99,IF(ABS(Z99)&lt;0.1,P99*(1-(Z99/$M$3)),P99*(1-(Z99/($M$3/2)))))</f>
        <v>1.045216161645258</v>
      </c>
      <c r="E99" s="137">
        <f t="shared" ref="E99:E103" si="208">IF(ABS(AA99)&lt;0.05,Q99,IF(ABS(AA99)&lt;0.1,Q99*(1-(AA99/$M$3)),Q99*(1-(AA99/($M$3/2)))))</f>
        <v>1.0343255522126962</v>
      </c>
      <c r="F99" s="137">
        <f t="shared" ref="F99:F103" si="209">IF(ABS(AB99)&lt;0.05,R99,IF(ABS(AB99)&lt;0.1,R99*(1-(AB99/$M$3)),R99*(1-(AB99/($M$3/2)))))</f>
        <v>0.91510250376677071</v>
      </c>
      <c r="G99" s="137">
        <f t="shared" ref="G99:G103" si="210">IF(ABS(AC99)&lt;0.05,S99,IF(ABS(AC99)&lt;0.1,S99*(1-(AC99/$M$3)),S99*(1-(AC99/($M$3/2)))))</f>
        <v>0.99643273767685281</v>
      </c>
      <c r="H99" s="137">
        <f t="shared" ref="H99:H103" si="211">IF(ABS(AD99)&lt;0.05,T99,IF(ABS(AD99)&lt;0.1,T99*(1-(AD99/$M$3)),T99*(1-(AD99/($M$3/2)))))</f>
        <v>1.1397403574537468</v>
      </c>
      <c r="I99" s="137">
        <f t="shared" ref="I99:I103" si="212">IF(ABS(AE99)&lt;0.05,U99,IF(ABS(AE99)&lt;0.1,U99*(1-(AE99/$M$3)),U99*(1-(AE99/($M$3/2)))))</f>
        <v>1.1942660354968753</v>
      </c>
      <c r="J99" s="137">
        <f t="shared" ref="J99:J103" si="213">IF(ABS(AF99)&lt;0.05,V99,IF(ABS(AF99)&lt;0.1,V99*(1-(AF99/$M$3)),V99*(1-(AF99/($M$3/2)))))</f>
        <v>1.3235516535249081</v>
      </c>
      <c r="K99" s="138">
        <f t="shared" ref="K99:K103" si="214">IF(ABS(AG99)&lt;0.05,W99,IF(ABS(AG99)&lt;0.1,W99*(1-(AG99/$M$3)),W99*(1-(AG99/($M$3/2)))))</f>
        <v>1.6346329080089048</v>
      </c>
      <c r="O99" s="106">
        <v>1</v>
      </c>
      <c r="P99" s="106">
        <v>1.0720583329518361</v>
      </c>
      <c r="Q99" s="106">
        <v>1.0343255522126962</v>
      </c>
      <c r="R99">
        <v>0.91510250376677071</v>
      </c>
      <c r="S99">
        <v>0.99643273767685281</v>
      </c>
      <c r="T99">
        <v>1.1397403574537468</v>
      </c>
      <c r="U99">
        <v>1.1942660354968753</v>
      </c>
      <c r="V99">
        <v>1.3235516535249081</v>
      </c>
      <c r="W99">
        <v>1.5917583690272847</v>
      </c>
      <c r="Y99" s="149">
        <v>0</v>
      </c>
      <c r="Z99" s="150">
        <v>5.0075952924445936E-2</v>
      </c>
      <c r="AA99" s="150">
        <v>-2.9123741860930173E-2</v>
      </c>
      <c r="AB99" s="150">
        <v>-3.9817871451489434E-2</v>
      </c>
      <c r="AC99" s="150">
        <v>-3.9977069939803378E-2</v>
      </c>
      <c r="AD99" s="150">
        <v>-2.5263925578782903E-2</v>
      </c>
      <c r="AE99" s="150">
        <v>-2.7943056810025353E-2</v>
      </c>
      <c r="AF99" s="150">
        <v>-1.3975769685696577E-2</v>
      </c>
      <c r="AG99" s="151">
        <v>-5.3870662552659321E-2</v>
      </c>
    </row>
    <row r="100" spans="1:33" x14ac:dyDescent="0.25">
      <c r="A100" s="139" t="s">
        <v>186</v>
      </c>
      <c r="B100" s="134" t="s">
        <v>204</v>
      </c>
      <c r="C100" s="134">
        <f t="shared" si="206"/>
        <v>1</v>
      </c>
      <c r="D100" s="134">
        <f t="shared" si="207"/>
        <v>0.61922288216116672</v>
      </c>
      <c r="E100" s="134">
        <f t="shared" si="208"/>
        <v>0.41462469752211489</v>
      </c>
      <c r="F100" s="134">
        <f t="shared" si="209"/>
        <v>0.40544004938240497</v>
      </c>
      <c r="G100" s="134">
        <f t="shared" si="210"/>
        <v>0.43794093801260991</v>
      </c>
      <c r="H100" s="134">
        <f t="shared" si="211"/>
        <v>0.59262597705485998</v>
      </c>
      <c r="I100" s="134">
        <f t="shared" si="212"/>
        <v>0.69369919885222064</v>
      </c>
      <c r="J100" s="134">
        <f t="shared" si="213"/>
        <v>0.75813790978712137</v>
      </c>
      <c r="K100" s="140">
        <f t="shared" si="214"/>
        <v>0.99459447301042436</v>
      </c>
      <c r="O100" s="106">
        <v>1</v>
      </c>
      <c r="P100" s="106">
        <v>0.61922288216116672</v>
      </c>
      <c r="Q100" s="106">
        <v>0.41462469752211489</v>
      </c>
      <c r="R100">
        <v>0.40544004938240497</v>
      </c>
      <c r="S100">
        <v>0.43794093801260991</v>
      </c>
      <c r="T100">
        <v>0.59262597705485998</v>
      </c>
      <c r="U100">
        <v>0.69369919885222064</v>
      </c>
      <c r="V100">
        <v>0.75813790978712137</v>
      </c>
      <c r="W100">
        <v>0.99459447301042436</v>
      </c>
      <c r="Y100" s="152">
        <v>0</v>
      </c>
      <c r="Z100" s="153">
        <v>4.5202971597760794E-2</v>
      </c>
      <c r="AA100" s="153">
        <v>-1.0330353110807246E-2</v>
      </c>
      <c r="AB100" s="153">
        <v>-3.6769441019930488E-2</v>
      </c>
      <c r="AC100" s="153">
        <v>-4.5821167763625513E-2</v>
      </c>
      <c r="AD100" s="153">
        <v>-4.6333850318005396E-2</v>
      </c>
      <c r="AE100" s="153">
        <v>-2.7449182738000368E-2</v>
      </c>
      <c r="AF100" s="153">
        <v>3.1792157666857383E-2</v>
      </c>
      <c r="AG100" s="154">
        <v>-2.1300764920221586E-2</v>
      </c>
    </row>
    <row r="101" spans="1:33" x14ac:dyDescent="0.25">
      <c r="A101" s="141" t="s">
        <v>186</v>
      </c>
      <c r="B101" s="135" t="s">
        <v>205</v>
      </c>
      <c r="C101" s="135">
        <f t="shared" si="206"/>
        <v>1</v>
      </c>
      <c r="D101" s="135">
        <f t="shared" si="207"/>
        <v>0.93799741936307912</v>
      </c>
      <c r="E101" s="135">
        <f t="shared" si="208"/>
        <v>0.85036058361912736</v>
      </c>
      <c r="F101" s="135">
        <f t="shared" si="209"/>
        <v>0.83821380597748052</v>
      </c>
      <c r="G101" s="135">
        <f t="shared" si="210"/>
        <v>0.87579814399149969</v>
      </c>
      <c r="H101" s="135">
        <f t="shared" si="211"/>
        <v>0.9325815858487001</v>
      </c>
      <c r="I101" s="135">
        <f t="shared" si="212"/>
        <v>0.88115389167514546</v>
      </c>
      <c r="J101" s="135">
        <f t="shared" si="213"/>
        <v>0.8300081431372669</v>
      </c>
      <c r="K101" s="142">
        <f t="shared" si="214"/>
        <v>0.79780005342340043</v>
      </c>
      <c r="O101" s="106">
        <v>1</v>
      </c>
      <c r="P101" s="106">
        <v>0.93799741936307912</v>
      </c>
      <c r="Q101" s="106">
        <v>0.85036058361912736</v>
      </c>
      <c r="R101">
        <v>0.83821380597748052</v>
      </c>
      <c r="S101">
        <v>0.87579814399149969</v>
      </c>
      <c r="T101">
        <v>0.90952595016840765</v>
      </c>
      <c r="U101">
        <v>0.88115389167514546</v>
      </c>
      <c r="V101">
        <v>0.8300081431372669</v>
      </c>
      <c r="W101">
        <v>0.79780005342340043</v>
      </c>
      <c r="Y101" s="152">
        <v>0</v>
      </c>
      <c r="Z101" s="153">
        <v>4.9489608181037245E-2</v>
      </c>
      <c r="AA101" s="153">
        <v>2.0403824474611851E-2</v>
      </c>
      <c r="AB101" s="153">
        <v>2.5879791176111722E-2</v>
      </c>
      <c r="AC101" s="153">
        <v>2.9741960128170267E-2</v>
      </c>
      <c r="AD101" s="153">
        <v>-5.0698137147210824E-2</v>
      </c>
      <c r="AE101" s="153">
        <v>-4.0813920179159274E-2</v>
      </c>
      <c r="AF101" s="153">
        <v>-4.04516629358544E-3</v>
      </c>
      <c r="AG101" s="154">
        <v>-4.1766830751793098E-2</v>
      </c>
    </row>
    <row r="102" spans="1:33" x14ac:dyDescent="0.25">
      <c r="A102" s="139" t="s">
        <v>186</v>
      </c>
      <c r="B102" s="134" t="s">
        <v>198</v>
      </c>
      <c r="C102" s="134">
        <f t="shared" si="206"/>
        <v>1</v>
      </c>
      <c r="D102" s="134">
        <f t="shared" si="207"/>
        <v>0.72793705963490141</v>
      </c>
      <c r="E102" s="134">
        <f t="shared" si="208"/>
        <v>2.0407059173820237</v>
      </c>
      <c r="F102" s="134">
        <f t="shared" si="209"/>
        <v>1.3389053468386916</v>
      </c>
      <c r="G102" s="134">
        <f t="shared" si="210"/>
        <v>1.2126556330448175</v>
      </c>
      <c r="H102" s="134">
        <f t="shared" si="211"/>
        <v>1.8447115480855538</v>
      </c>
      <c r="I102" s="134">
        <f t="shared" si="212"/>
        <v>1.5825589475549746</v>
      </c>
      <c r="J102" s="134">
        <f t="shared" si="213"/>
        <v>0.57933665241741472</v>
      </c>
      <c r="K102" s="140">
        <f t="shared" si="214"/>
        <v>0.32234107374955195</v>
      </c>
      <c r="O102" s="106">
        <v>1</v>
      </c>
      <c r="P102" s="106">
        <v>0.72793705963490141</v>
      </c>
      <c r="Q102" s="106">
        <v>1.6013460782186157</v>
      </c>
      <c r="R102" s="106">
        <v>1.2815113388536699</v>
      </c>
      <c r="S102" s="106">
        <v>1.2126556330448175</v>
      </c>
      <c r="T102" s="106">
        <v>1.4969721154980202</v>
      </c>
      <c r="U102" s="106">
        <v>1.3770403301556802</v>
      </c>
      <c r="V102" s="106">
        <v>0.69396885167005451</v>
      </c>
      <c r="W102" s="106">
        <v>0.36125332457641685</v>
      </c>
      <c r="Y102" s="152">
        <v>0</v>
      </c>
      <c r="Z102" s="153">
        <v>1.3784892549209463E-2</v>
      </c>
      <c r="AA102" s="153">
        <v>-0.2743690730814195</v>
      </c>
      <c r="AB102" s="153">
        <v>-8.9572376372980975E-2</v>
      </c>
      <c r="AC102" s="153">
        <v>9.6094689873151191E-4</v>
      </c>
      <c r="AD102" s="153">
        <v>-0.23229519707643037</v>
      </c>
      <c r="AE102" s="153">
        <v>-0.14924662182992113</v>
      </c>
      <c r="AF102" s="153">
        <v>0.16518349343313368</v>
      </c>
      <c r="AG102" s="154">
        <v>0.10771458192804444</v>
      </c>
    </row>
    <row r="103" spans="1:33" x14ac:dyDescent="0.25">
      <c r="A103" s="141" t="s">
        <v>186</v>
      </c>
      <c r="B103" s="135" t="s">
        <v>203</v>
      </c>
      <c r="C103" s="135">
        <f t="shared" si="206"/>
        <v>1</v>
      </c>
      <c r="D103" s="135">
        <f t="shared" si="207"/>
        <v>1.1639846510743239</v>
      </c>
      <c r="E103" s="135">
        <f t="shared" si="208"/>
        <v>0.97182211082302028</v>
      </c>
      <c r="F103" s="135">
        <f t="shared" si="209"/>
        <v>0.92998919934249957</v>
      </c>
      <c r="G103" s="135">
        <f t="shared" si="210"/>
        <v>0.9026143334898532</v>
      </c>
      <c r="H103" s="135">
        <f t="shared" si="211"/>
        <v>1.040808450902297</v>
      </c>
      <c r="I103" s="135">
        <f t="shared" si="212"/>
        <v>1.1569331127855469</v>
      </c>
      <c r="J103" s="135">
        <f t="shared" si="213"/>
        <v>1.2316200517440739</v>
      </c>
      <c r="K103" s="142">
        <f t="shared" si="214"/>
        <v>1.4287331359701672</v>
      </c>
      <c r="O103" s="106">
        <v>1</v>
      </c>
      <c r="P103" s="106">
        <v>1.1639846510743239</v>
      </c>
      <c r="Q103" s="106">
        <v>0.97182211082302028</v>
      </c>
      <c r="R103">
        <v>0.92998919934249957</v>
      </c>
      <c r="S103">
        <v>0.9026143334898532</v>
      </c>
      <c r="T103">
        <v>1.040808450902297</v>
      </c>
      <c r="U103">
        <v>1.1569331127855469</v>
      </c>
      <c r="V103">
        <v>1.2316200517440739</v>
      </c>
      <c r="W103">
        <v>1.4287331359701672</v>
      </c>
      <c r="Y103" s="152">
        <v>0</v>
      </c>
      <c r="Z103" s="153">
        <v>4.3195003002696186E-2</v>
      </c>
      <c r="AA103" s="153">
        <v>-6.480862125647374E-3</v>
      </c>
      <c r="AB103" s="153">
        <v>2.3531912647068949E-2</v>
      </c>
      <c r="AC103" s="153">
        <v>-2.7719152913871701E-2</v>
      </c>
      <c r="AD103" s="153">
        <v>-4.1696931014486002E-2</v>
      </c>
      <c r="AE103" s="153">
        <v>-4.2795507240019813E-2</v>
      </c>
      <c r="AF103" s="153">
        <v>1.9609162995244955E-2</v>
      </c>
      <c r="AG103" s="154">
        <v>-3.578891940011588E-2</v>
      </c>
    </row>
    <row r="104" spans="1:33" x14ac:dyDescent="0.25">
      <c r="A104" s="139" t="s">
        <v>186</v>
      </c>
      <c r="B104" s="134" t="s">
        <v>216</v>
      </c>
      <c r="C104" s="134"/>
      <c r="D104" s="134"/>
      <c r="E104" s="134"/>
      <c r="F104" s="134"/>
      <c r="G104" s="134"/>
      <c r="H104" s="134"/>
      <c r="I104" s="134"/>
      <c r="J104" s="134"/>
      <c r="K104" s="140"/>
      <c r="Y104" s="152">
        <v>0</v>
      </c>
      <c r="Z104" s="153">
        <v>-9.2188297469107984E-3</v>
      </c>
      <c r="AA104" s="153">
        <v>0.28210972917034816</v>
      </c>
      <c r="AB104" s="153">
        <v>0.3449941977944439</v>
      </c>
      <c r="AC104" s="153">
        <v>0.19585400532480923</v>
      </c>
      <c r="AD104" s="153">
        <v>0.22579021520832551</v>
      </c>
      <c r="AE104" s="153">
        <v>0.36747427963995954</v>
      </c>
      <c r="AF104" s="153">
        <v>0.87542790201761955</v>
      </c>
      <c r="AG104" s="154">
        <v>1.1370235370554065</v>
      </c>
    </row>
    <row r="105" spans="1:33" x14ac:dyDescent="0.25">
      <c r="A105" s="141" t="s">
        <v>186</v>
      </c>
      <c r="B105" s="135" t="s">
        <v>206</v>
      </c>
      <c r="C105" s="135">
        <f t="shared" ref="C105:K106" si="215">IF(ABS(Y105)&lt;0.05,O105,IF(ABS(Y105)&lt;0.1,O105*(1-(Y105/$M$3)),O105*(1-(Y105/($M$3/2)))))</f>
        <v>1</v>
      </c>
      <c r="D105" s="135">
        <f t="shared" si="215"/>
        <v>1.1087574249363055</v>
      </c>
      <c r="E105" s="135">
        <f t="shared" si="215"/>
        <v>0.92695597421256426</v>
      </c>
      <c r="F105" s="135">
        <f t="shared" si="215"/>
        <v>0.83759355958331161</v>
      </c>
      <c r="G105" s="135">
        <f t="shared" si="215"/>
        <v>0.82533449802877989</v>
      </c>
      <c r="H105" s="135">
        <f t="shared" si="215"/>
        <v>0.7861776356336373</v>
      </c>
      <c r="I105" s="135">
        <f t="shared" si="215"/>
        <v>0.70812630134524202</v>
      </c>
      <c r="J105" s="135">
        <f t="shared" si="215"/>
        <v>0.66781295945704044</v>
      </c>
      <c r="K105" s="142">
        <f t="shared" si="215"/>
        <v>0.51010576488506798</v>
      </c>
      <c r="O105" s="106">
        <v>1</v>
      </c>
      <c r="P105" s="106">
        <v>1.1087574249363055</v>
      </c>
      <c r="Q105" s="106">
        <v>0.92695597421256426</v>
      </c>
      <c r="R105">
        <v>0.83759355958331161</v>
      </c>
      <c r="S105">
        <v>0.82533449802877989</v>
      </c>
      <c r="T105">
        <v>0.7861776356336373</v>
      </c>
      <c r="U105">
        <v>0.70812630134524202</v>
      </c>
      <c r="V105">
        <v>0.66781295945704044</v>
      </c>
      <c r="W105">
        <v>0.51010576488506798</v>
      </c>
      <c r="Y105" s="152">
        <v>0</v>
      </c>
      <c r="Z105" s="153">
        <v>-2.9497365520365717E-2</v>
      </c>
      <c r="AA105" s="153">
        <v>4.6490201993300492E-3</v>
      </c>
      <c r="AB105" s="153">
        <v>1.9059411096723003E-2</v>
      </c>
      <c r="AC105" s="153">
        <v>1.092190755248398E-2</v>
      </c>
      <c r="AD105" s="153">
        <v>3.25977101740225E-2</v>
      </c>
      <c r="AE105" s="153">
        <v>2.9443874221356168E-2</v>
      </c>
      <c r="AF105" s="153">
        <v>3.4576329613656134E-3</v>
      </c>
      <c r="AG105" s="154">
        <v>2.6751397558207411E-2</v>
      </c>
    </row>
    <row r="106" spans="1:33" x14ac:dyDescent="0.25">
      <c r="A106" s="139" t="s">
        <v>186</v>
      </c>
      <c r="B106" s="134" t="s">
        <v>201</v>
      </c>
      <c r="C106" s="134">
        <f t="shared" si="215"/>
        <v>1</v>
      </c>
      <c r="D106" s="134">
        <f t="shared" si="215"/>
        <v>0.85540550290161177</v>
      </c>
      <c r="E106" s="134">
        <f t="shared" si="215"/>
        <v>0.77568671139354217</v>
      </c>
      <c r="F106" s="134">
        <f t="shared" si="215"/>
        <v>0.69121497739782456</v>
      </c>
      <c r="G106" s="134">
        <f t="shared" si="215"/>
        <v>0.68432353719888717</v>
      </c>
      <c r="H106" s="134">
        <f t="shared" si="215"/>
        <v>0.63136696539469217</v>
      </c>
      <c r="I106" s="134">
        <f t="shared" si="215"/>
        <v>0.54550504069136252</v>
      </c>
      <c r="J106" s="134">
        <f t="shared" si="215"/>
        <v>0.46861571017582138</v>
      </c>
      <c r="K106" s="140">
        <f t="shared" si="215"/>
        <v>0.31772517037683351</v>
      </c>
      <c r="O106" s="106">
        <v>1</v>
      </c>
      <c r="P106" s="106">
        <v>0.85540550290161177</v>
      </c>
      <c r="Q106" s="106">
        <v>0.77568671139354217</v>
      </c>
      <c r="R106">
        <v>0.69121497739782456</v>
      </c>
      <c r="S106">
        <v>0.68432353719888717</v>
      </c>
      <c r="T106">
        <v>0.63136696539469217</v>
      </c>
      <c r="U106">
        <v>0.54550504069136252</v>
      </c>
      <c r="V106">
        <v>0.46861571017582138</v>
      </c>
      <c r="W106">
        <v>0.31772517037683351</v>
      </c>
      <c r="Y106" s="152">
        <v>0</v>
      </c>
      <c r="Z106" s="153">
        <v>-3.1910172705812492E-2</v>
      </c>
      <c r="AA106" s="153">
        <v>1.0976763606273776E-2</v>
      </c>
      <c r="AB106" s="153">
        <v>2.3596323225858012E-2</v>
      </c>
      <c r="AC106" s="153">
        <v>1.9271725371236857E-2</v>
      </c>
      <c r="AD106" s="153">
        <v>1.2388223233036766E-2</v>
      </c>
      <c r="AE106" s="153">
        <v>1.8290372044828609E-2</v>
      </c>
      <c r="AF106" s="153">
        <v>1.7074392329333651E-2</v>
      </c>
      <c r="AG106" s="154">
        <v>4.6703921771112149E-2</v>
      </c>
    </row>
    <row r="107" spans="1:33" x14ac:dyDescent="0.25">
      <c r="A107" s="141" t="s">
        <v>186</v>
      </c>
      <c r="B107" s="135" t="s">
        <v>215</v>
      </c>
      <c r="C107" s="135">
        <f t="shared" ref="C107" si="216">IF(ABS(Y107)&lt;0.05,O107,IF(ABS(Y107)&lt;0.1,O107*(1-(Y107/$M$3)),O107*(1-(Y107/($M$3/2)))))</f>
        <v>1</v>
      </c>
      <c r="D107" s="135">
        <f t="shared" ref="D107" si="217">IF(ABS(Z107)&lt;0.05,P107,IF(ABS(Z107)&lt;0.1,P107*(1-(Z107/$M$3)),P107*(1-(Z107/($M$3/2)))))</f>
        <v>0.97261440985273073</v>
      </c>
      <c r="E107" s="135">
        <f t="shared" ref="E107" si="218">IF(ABS(AA107)&lt;0.05,Q107,IF(ABS(AA107)&lt;0.1,Q107*(1-(AA107/$M$3)),Q107*(1-(AA107/($M$3/2)))))</f>
        <v>0.72761840703953395</v>
      </c>
      <c r="F107" s="135">
        <f t="shared" ref="F107" si="219">IF(ABS(AB107)&lt;0.05,R107,IF(ABS(AB107)&lt;0.1,R107*(1-(AB107/$M$3)),R107*(1-(AB107/($M$3/2)))))</f>
        <v>0.72937163876648325</v>
      </c>
      <c r="G107" s="135">
        <f t="shared" ref="G107" si="220">IF(ABS(AC107)&lt;0.05,S107,IF(ABS(AC107)&lt;0.1,S107*(1-(AC107/$M$3)),S107*(1-(AC107/($M$3/2)))))</f>
        <v>0.66116693280914629</v>
      </c>
      <c r="H107" s="135">
        <f t="shared" ref="H107" si="221">IF(ABS(AD107)&lt;0.05,T107,IF(ABS(AD107)&lt;0.1,T107*(1-(AD107/$M$3)),T107*(1-(AD107/($M$3/2)))))</f>
        <v>0.63474953816524415</v>
      </c>
      <c r="I107" s="135">
        <f t="shared" ref="I107" si="222">IF(ABS(AE107)&lt;0.05,U107,IF(ABS(AE107)&lt;0.1,U107*(1-(AE107/$M$3)),U107*(1-(AE107/($M$3/2)))))</f>
        <v>0.59911951834516153</v>
      </c>
      <c r="J107" s="135">
        <f t="shared" ref="J107" si="223">IF(ABS(AF107)&lt;0.05,V107,IF(ABS(AF107)&lt;0.1,V107*(1-(AF107/$M$3)),V107*(1-(AF107/($M$3/2)))))</f>
        <v>0.55129596487879384</v>
      </c>
      <c r="K107" s="142">
        <f t="shared" ref="K107" si="224">IF(ABS(AG107)&lt;0.05,W107,IF(ABS(AG107)&lt;0.1,W107*(1-(AG107/$M$3)),W107*(1-(AG107/($M$3/2)))))</f>
        <v>0.47859852472462094</v>
      </c>
      <c r="O107" s="106">
        <v>1</v>
      </c>
      <c r="P107" s="106">
        <v>0.97261440985273073</v>
      </c>
      <c r="Q107" s="106">
        <v>0.72761840703953395</v>
      </c>
      <c r="R107">
        <v>0.72937163876648325</v>
      </c>
      <c r="S107">
        <v>0.66116693280914629</v>
      </c>
      <c r="T107">
        <v>0.63474953816524415</v>
      </c>
      <c r="U107">
        <v>0.59911951834516153</v>
      </c>
      <c r="V107">
        <v>0.55129596487879384</v>
      </c>
      <c r="W107">
        <v>0.47859852472462094</v>
      </c>
      <c r="Y107" s="152"/>
      <c r="Z107" s="153"/>
      <c r="AA107" s="153"/>
      <c r="AB107" s="153"/>
      <c r="AC107" s="153"/>
      <c r="AD107" s="153"/>
      <c r="AE107" s="153"/>
      <c r="AF107" s="153"/>
      <c r="AG107" s="154"/>
    </row>
    <row r="108" spans="1:33" x14ac:dyDescent="0.25">
      <c r="A108" s="139" t="s">
        <v>186</v>
      </c>
      <c r="B108" s="134" t="s">
        <v>202</v>
      </c>
      <c r="C108" s="134">
        <f t="shared" ref="C108:C111" si="225">IF(ABS(Y108)&lt;0.05,O108,IF(ABS(Y108)&lt;0.1,O108*(1-(Y108/$M$3)),O108*(1-(Y108/($M$3/2)))))</f>
        <v>1</v>
      </c>
      <c r="D108" s="134">
        <f t="shared" ref="D108:D111" si="226">IF(ABS(Z108)&lt;0.05,P108,IF(ABS(Z108)&lt;0.1,P108*(1-(Z108/$M$3)),P108*(1-(Z108/($M$3/2)))))</f>
        <v>0.99113418633518779</v>
      </c>
      <c r="E108" s="134">
        <f t="shared" ref="E108:E111" si="227">IF(ABS(AA108)&lt;0.05,Q108,IF(ABS(AA108)&lt;0.1,Q108*(1-(AA108/$M$3)),Q108*(1-(AA108/($M$3/2)))))</f>
        <v>0.72761840703953395</v>
      </c>
      <c r="F108" s="134">
        <f t="shared" ref="F108:F111" si="228">IF(ABS(AB108)&lt;0.05,R108,IF(ABS(AB108)&lt;0.1,R108*(1-(AB108/$M$3)),R108*(1-(AB108/($M$3/2)))))</f>
        <v>0.66288988363062162</v>
      </c>
      <c r="G108" s="134">
        <f t="shared" ref="G108:G111" si="229">IF(ABS(AC108)&lt;0.05,S108,IF(ABS(AC108)&lt;0.1,S108*(1-(AC108/$M$3)),S108*(1-(AC108/($M$3/2)))))</f>
        <v>0.62857158807093205</v>
      </c>
      <c r="H108" s="134">
        <f t="shared" ref="H108:H111" si="230">IF(ABS(AD108)&lt;0.05,T108,IF(ABS(AD108)&lt;0.1,T108*(1-(AD108/$M$3)),T108*(1-(AD108/($M$3/2)))))</f>
        <v>0.56742235313401657</v>
      </c>
      <c r="I108" s="134">
        <f t="shared" ref="I108:I111" si="231">IF(ABS(AE108)&lt;0.05,U108,IF(ABS(AE108)&lt;0.1,U108*(1-(AE108/$M$3)),U108*(1-(AE108/($M$3/2)))))</f>
        <v>0.47359550329842609</v>
      </c>
      <c r="J108" s="134">
        <f t="shared" ref="J108:J111" si="232">IF(ABS(AF108)&lt;0.05,V108,IF(ABS(AF108)&lt;0.1,V108*(1-(AF108/$M$3)),V108*(1-(AF108/($M$3/2)))))</f>
        <v>0.3857336187684659</v>
      </c>
      <c r="K108" s="140">
        <f t="shared" ref="K108:K111" si="233">IF(ABS(AG108)&lt;0.05,W108,IF(ABS(AG108)&lt;0.1,W108*(1-(AG108/$M$3)),W108*(1-(AG108/($M$3/2)))))</f>
        <v>0.25644036040752283</v>
      </c>
      <c r="O108" s="106">
        <v>1</v>
      </c>
      <c r="P108" s="106">
        <v>0.99113418633518779</v>
      </c>
      <c r="Q108" s="106">
        <v>0.72761840703953395</v>
      </c>
      <c r="R108">
        <v>0.66288988363062162</v>
      </c>
      <c r="S108">
        <v>0.62857158807093205</v>
      </c>
      <c r="T108">
        <v>0.56742235313401657</v>
      </c>
      <c r="U108">
        <v>0.47359550329842609</v>
      </c>
      <c r="V108">
        <v>0.3857336187684659</v>
      </c>
      <c r="W108">
        <v>0.26372465944026563</v>
      </c>
      <c r="Y108" s="152">
        <v>0</v>
      </c>
      <c r="Z108" s="153">
        <v>-3.2207075952732346E-2</v>
      </c>
      <c r="AA108" s="153">
        <v>3.0123089737980804E-2</v>
      </c>
      <c r="AB108" s="153">
        <v>2.2574069658293387E-2</v>
      </c>
      <c r="AC108" s="153">
        <v>3.6187264245950798E-2</v>
      </c>
      <c r="AD108" s="153">
        <v>4.1012110505969562E-2</v>
      </c>
      <c r="AE108" s="153">
        <v>3.5919624519986766E-2</v>
      </c>
      <c r="AF108" s="153">
        <v>2.1757796329515897E-3</v>
      </c>
      <c r="AG108" s="154">
        <v>5.5241698278826981E-2</v>
      </c>
    </row>
    <row r="109" spans="1:33" x14ac:dyDescent="0.25">
      <c r="A109" s="141" t="s">
        <v>186</v>
      </c>
      <c r="B109" s="135" t="s">
        <v>200</v>
      </c>
      <c r="C109" s="135">
        <f t="shared" si="225"/>
        <v>1</v>
      </c>
      <c r="D109" s="135">
        <f t="shared" si="226"/>
        <v>0.67170304733160324</v>
      </c>
      <c r="E109" s="135">
        <f t="shared" si="227"/>
        <v>0.34875162447456703</v>
      </c>
      <c r="F109" s="135">
        <f t="shared" si="228"/>
        <v>0.43558269740790634</v>
      </c>
      <c r="G109" s="135">
        <f t="shared" si="229"/>
        <v>0.41411131094072318</v>
      </c>
      <c r="H109" s="135">
        <f t="shared" si="230"/>
        <v>0.3659365273819879</v>
      </c>
      <c r="I109" s="135">
        <f t="shared" si="231"/>
        <v>0.34184327581853358</v>
      </c>
      <c r="J109" s="135">
        <f t="shared" si="232"/>
        <v>0.3059827617165764</v>
      </c>
      <c r="K109" s="142">
        <f t="shared" si="233"/>
        <v>0.26529842342958398</v>
      </c>
      <c r="O109" s="106">
        <v>1</v>
      </c>
      <c r="P109" s="106">
        <v>0.67170304733160324</v>
      </c>
      <c r="Q109" s="106">
        <v>0.34875162447456703</v>
      </c>
      <c r="R109">
        <v>0.43558269740790634</v>
      </c>
      <c r="S109">
        <v>0.41411131094072318</v>
      </c>
      <c r="T109">
        <v>0.3659365273819879</v>
      </c>
      <c r="U109">
        <v>0.34184327581853358</v>
      </c>
      <c r="V109">
        <v>0.3059827617165764</v>
      </c>
      <c r="W109">
        <v>0.26529842342958398</v>
      </c>
      <c r="Y109" s="152">
        <v>0</v>
      </c>
      <c r="Z109" s="153">
        <v>-1.9546632645982415E-2</v>
      </c>
      <c r="AA109" s="153">
        <v>7.0583261002800145E-3</v>
      </c>
      <c r="AB109" s="153">
        <v>-1.8121571200897985E-2</v>
      </c>
      <c r="AC109" s="153">
        <v>3.2635238769210522E-3</v>
      </c>
      <c r="AD109" s="153">
        <v>5.3124197461515534E-3</v>
      </c>
      <c r="AE109" s="153">
        <v>3.1879041376191651E-2</v>
      </c>
      <c r="AF109" s="153">
        <v>2.428662362520894E-2</v>
      </c>
      <c r="AG109" s="154">
        <v>2.2630989721314564E-2</v>
      </c>
    </row>
    <row r="110" spans="1:33" x14ac:dyDescent="0.25">
      <c r="A110" s="139" t="s">
        <v>186</v>
      </c>
      <c r="B110" s="134" t="s">
        <v>211</v>
      </c>
      <c r="C110" s="134">
        <f t="shared" si="225"/>
        <v>1</v>
      </c>
      <c r="D110" s="134">
        <f t="shared" si="226"/>
        <v>1.0565968520679827</v>
      </c>
      <c r="E110" s="134">
        <f t="shared" si="227"/>
        <v>0.82232189824813295</v>
      </c>
      <c r="F110" s="134">
        <f t="shared" si="228"/>
        <v>0.66111423422072213</v>
      </c>
      <c r="G110" s="134">
        <f t="shared" si="229"/>
        <v>0.64600136291440435</v>
      </c>
      <c r="H110" s="134">
        <f t="shared" si="230"/>
        <v>0.6416302281067271</v>
      </c>
      <c r="I110" s="134">
        <f t="shared" si="231"/>
        <v>0.59349372704634895</v>
      </c>
      <c r="J110" s="134">
        <f t="shared" si="232"/>
        <v>0.59789079532860923</v>
      </c>
      <c r="K110" s="140">
        <f t="shared" si="233"/>
        <v>0.57454669276063364</v>
      </c>
      <c r="O110" s="106">
        <v>1</v>
      </c>
      <c r="P110" s="106">
        <v>1.0565968520679827</v>
      </c>
      <c r="Q110" s="106">
        <v>0.82232189824813295</v>
      </c>
      <c r="R110">
        <v>0.66111423422072213</v>
      </c>
      <c r="S110">
        <v>0.64600136291440435</v>
      </c>
      <c r="T110">
        <v>0.6416302281067271</v>
      </c>
      <c r="U110">
        <v>0.59349372704634895</v>
      </c>
      <c r="V110">
        <v>0.59789079532860923</v>
      </c>
      <c r="W110">
        <v>0.57454669276063364</v>
      </c>
      <c r="Y110" s="152">
        <v>0</v>
      </c>
      <c r="Z110" s="153">
        <v>-3.8554006114325225E-2</v>
      </c>
      <c r="AA110" s="153">
        <v>-5.0128420178783247E-3</v>
      </c>
      <c r="AB110" s="153">
        <v>-3.3432566544696625E-2</v>
      </c>
      <c r="AC110" s="153">
        <v>-4.1650619294123462E-2</v>
      </c>
      <c r="AD110" s="153">
        <v>-1.9875646386338462E-2</v>
      </c>
      <c r="AE110" s="153">
        <v>-1.5987262871528286E-2</v>
      </c>
      <c r="AF110" s="153">
        <v>-4.2515920469582524E-2</v>
      </c>
      <c r="AG110" s="154">
        <v>1.3980603808209601E-2</v>
      </c>
    </row>
    <row r="111" spans="1:33" x14ac:dyDescent="0.25">
      <c r="A111" s="141" t="s">
        <v>186</v>
      </c>
      <c r="B111" s="135" t="s">
        <v>199</v>
      </c>
      <c r="C111" s="135">
        <f t="shared" si="225"/>
        <v>1</v>
      </c>
      <c r="D111" s="135">
        <f t="shared" si="226"/>
        <v>7.3314405164332328</v>
      </c>
      <c r="E111" s="135">
        <f t="shared" si="227"/>
        <v>14.533592976638303</v>
      </c>
      <c r="F111" s="135">
        <f t="shared" si="228"/>
        <v>14.778985354314335</v>
      </c>
      <c r="G111" s="135">
        <f t="shared" si="229"/>
        <v>14.409186115574412</v>
      </c>
      <c r="H111" s="135">
        <f t="shared" si="230"/>
        <v>16.580639633133949</v>
      </c>
      <c r="I111" s="135">
        <f t="shared" si="231"/>
        <v>18.541242873355593</v>
      </c>
      <c r="J111" s="135">
        <f t="shared" si="232"/>
        <v>19.239111465493586</v>
      </c>
      <c r="K111" s="142">
        <f t="shared" si="233"/>
        <v>20.350615314344406</v>
      </c>
      <c r="O111" s="106">
        <v>1</v>
      </c>
      <c r="P111" s="106">
        <v>6.5381624837138546</v>
      </c>
      <c r="Q111" s="106">
        <v>12.76736883606457</v>
      </c>
      <c r="R111" s="106">
        <v>12.912352369209092</v>
      </c>
      <c r="S111" s="106">
        <v>12.743953026509706</v>
      </c>
      <c r="T111" s="106">
        <v>13.642899530761699</v>
      </c>
      <c r="U111" s="106">
        <v>14.451398961781022</v>
      </c>
      <c r="V111" s="106">
        <v>14.760877331554344</v>
      </c>
      <c r="W111" s="106">
        <v>15.120883581709952</v>
      </c>
      <c r="Y111" s="152">
        <v>0</v>
      </c>
      <c r="Z111" s="153">
        <v>-0.1213304249772597</v>
      </c>
      <c r="AA111" s="153">
        <v>-0.13833892975540901</v>
      </c>
      <c r="AB111" s="153">
        <v>-0.14456180653468176</v>
      </c>
      <c r="AC111" s="153">
        <v>-0.13066848925139024</v>
      </c>
      <c r="AD111" s="153">
        <v>-0.21533106622593665</v>
      </c>
      <c r="AE111" s="153">
        <v>-0.28300678172340271</v>
      </c>
      <c r="AF111" s="153">
        <v>-0.30338536344083816</v>
      </c>
      <c r="AG111" s="154">
        <v>-0.34586151691295863</v>
      </c>
    </row>
    <row r="112" spans="1:33" x14ac:dyDescent="0.25">
      <c r="A112" s="139" t="s">
        <v>186</v>
      </c>
      <c r="B112" s="134" t="s">
        <v>207</v>
      </c>
      <c r="C112" s="134">
        <f t="shared" ref="C112:C114" si="234">O112</f>
        <v>1</v>
      </c>
      <c r="D112" s="134">
        <f t="shared" ref="D112:D114" si="235">P112</f>
        <v>0.88</v>
      </c>
      <c r="E112" s="134">
        <f t="shared" ref="E112:E114" si="236">Q112</f>
        <v>0.88051808179289992</v>
      </c>
      <c r="F112" s="134">
        <f t="shared" ref="F112:F114" si="237">R112</f>
        <v>0.94938194259831599</v>
      </c>
      <c r="G112" s="134">
        <f t="shared" ref="G112:G114" si="238">S112</f>
        <v>0.92462251012382002</v>
      </c>
      <c r="H112" s="134">
        <f t="shared" ref="H112:H114" si="239">T112</f>
        <v>0.89421357997788697</v>
      </c>
      <c r="I112" s="134">
        <f t="shared" ref="I112:I114" si="240">U112</f>
        <v>0.85828180250214603</v>
      </c>
      <c r="J112" s="134">
        <f t="shared" ref="J112:J114" si="241">V112</f>
        <v>0.81721241934725597</v>
      </c>
      <c r="K112" s="140">
        <f t="shared" ref="K112:K114" si="242">W112</f>
        <v>0.77165040189409995</v>
      </c>
      <c r="O112" s="106">
        <v>1</v>
      </c>
      <c r="P112" s="106">
        <v>0.88</v>
      </c>
      <c r="Q112" s="106">
        <v>0.88051808179289992</v>
      </c>
      <c r="R112">
        <v>0.94938194259831599</v>
      </c>
      <c r="S112">
        <v>0.92462251012382002</v>
      </c>
      <c r="T112">
        <v>0.89421357997788697</v>
      </c>
      <c r="U112">
        <v>0.85828180250214603</v>
      </c>
      <c r="V112">
        <v>0.81721241934725597</v>
      </c>
      <c r="W112">
        <v>0.77165040189409995</v>
      </c>
      <c r="Y112" s="152">
        <v>0</v>
      </c>
      <c r="Z112" s="153">
        <v>-0.12897041513732141</v>
      </c>
      <c r="AA112" s="153">
        <v>0.17703312989432007</v>
      </c>
      <c r="AB112" s="153">
        <v>0.36817799261405715</v>
      </c>
      <c r="AC112" s="153">
        <v>0.30110853037457541</v>
      </c>
      <c r="AD112" s="153">
        <v>0.31373324628251381</v>
      </c>
      <c r="AE112" s="153">
        <v>0.40228334943127475</v>
      </c>
      <c r="AF112" s="153">
        <v>0.43593863714036657</v>
      </c>
      <c r="AG112" s="154">
        <v>0.80306963381201835</v>
      </c>
    </row>
    <row r="113" spans="1:33" x14ac:dyDescent="0.25">
      <c r="A113" s="141" t="s">
        <v>186</v>
      </c>
      <c r="B113" s="135" t="s">
        <v>208</v>
      </c>
      <c r="C113" s="135">
        <f t="shared" si="234"/>
        <v>1</v>
      </c>
      <c r="D113" s="135">
        <f t="shared" si="235"/>
        <v>0.88</v>
      </c>
      <c r="E113" s="135">
        <f t="shared" si="236"/>
        <v>0.88051808179289992</v>
      </c>
      <c r="F113" s="135">
        <f t="shared" si="237"/>
        <v>0.94938194259831599</v>
      </c>
      <c r="G113" s="135">
        <f t="shared" si="238"/>
        <v>0.92462251012382002</v>
      </c>
      <c r="H113" s="135">
        <f t="shared" si="239"/>
        <v>0.89421357997788697</v>
      </c>
      <c r="I113" s="135">
        <f t="shared" si="240"/>
        <v>0.85828180250214603</v>
      </c>
      <c r="J113" s="135">
        <f t="shared" si="241"/>
        <v>0.81721241934725597</v>
      </c>
      <c r="K113" s="142">
        <f t="shared" si="242"/>
        <v>0.77165040189409995</v>
      </c>
      <c r="O113" s="106">
        <v>1</v>
      </c>
      <c r="P113" s="106">
        <v>0.88</v>
      </c>
      <c r="Q113" s="106">
        <v>0.88051808179289992</v>
      </c>
      <c r="R113">
        <v>0.94938194259831599</v>
      </c>
      <c r="S113">
        <v>0.92462251012382002</v>
      </c>
      <c r="T113">
        <v>0.89421357997788697</v>
      </c>
      <c r="U113">
        <v>0.85828180250214603</v>
      </c>
      <c r="V113">
        <v>0.81721241934725597</v>
      </c>
      <c r="W113">
        <v>0.77165040189409995</v>
      </c>
      <c r="Y113" s="152">
        <v>0</v>
      </c>
      <c r="Z113" s="153">
        <v>-1.0517013002080536E-2</v>
      </c>
      <c r="AA113" s="153">
        <v>0.10336045318547468</v>
      </c>
      <c r="AB113" s="153">
        <v>0.24639986964432894</v>
      </c>
      <c r="AC113" s="153">
        <v>0.16446678614015628</v>
      </c>
      <c r="AD113" s="153">
        <v>0.24428788963884557</v>
      </c>
      <c r="AE113" s="153">
        <v>0.33450876125184048</v>
      </c>
      <c r="AF113" s="153">
        <v>0.34501925345523754</v>
      </c>
      <c r="AG113" s="154">
        <v>0.70034755807838633</v>
      </c>
    </row>
    <row r="114" spans="1:33" ht="15.75" thickBot="1" x14ac:dyDescent="0.3">
      <c r="A114" s="146" t="s">
        <v>186</v>
      </c>
      <c r="B114" s="147" t="s">
        <v>209</v>
      </c>
      <c r="C114" s="147">
        <f t="shared" si="234"/>
        <v>1</v>
      </c>
      <c r="D114" s="147">
        <f t="shared" si="235"/>
        <v>0.88</v>
      </c>
      <c r="E114" s="147">
        <f t="shared" si="236"/>
        <v>0.88051808179289992</v>
      </c>
      <c r="F114" s="147">
        <f t="shared" si="237"/>
        <v>0.94938194259831599</v>
      </c>
      <c r="G114" s="147">
        <f t="shared" si="238"/>
        <v>0.92462251012382002</v>
      </c>
      <c r="H114" s="147">
        <f t="shared" si="239"/>
        <v>0.89421357997788697</v>
      </c>
      <c r="I114" s="147">
        <f t="shared" si="240"/>
        <v>0.85828180250214603</v>
      </c>
      <c r="J114" s="147">
        <f t="shared" si="241"/>
        <v>0.81721241934725597</v>
      </c>
      <c r="K114" s="161">
        <f t="shared" si="242"/>
        <v>0.77165040189409995</v>
      </c>
      <c r="O114" s="106">
        <v>1</v>
      </c>
      <c r="P114" s="106">
        <v>0.88</v>
      </c>
      <c r="Q114" s="106">
        <v>0.88051808179289992</v>
      </c>
      <c r="R114">
        <v>0.94938194259831599</v>
      </c>
      <c r="S114">
        <v>0.92462251012382002</v>
      </c>
      <c r="T114">
        <v>0.89421357997788697</v>
      </c>
      <c r="U114">
        <v>0.85828180250214603</v>
      </c>
      <c r="V114">
        <v>0.81721241934725597</v>
      </c>
      <c r="W114">
        <v>0.77165040189409995</v>
      </c>
      <c r="Y114" s="155">
        <v>0</v>
      </c>
      <c r="Z114" s="156">
        <v>-0.21090664681766216</v>
      </c>
      <c r="AA114" s="156">
        <v>1.3578767377340876E-2</v>
      </c>
      <c r="AB114" s="156">
        <v>0.16814836746127612</v>
      </c>
      <c r="AC114" s="156">
        <v>0.14991667424272817</v>
      </c>
      <c r="AD114" s="156">
        <v>0.15453979463735554</v>
      </c>
      <c r="AE114" s="156">
        <v>0.21101630958298495</v>
      </c>
      <c r="AF114" s="156">
        <v>0.17186758531194399</v>
      </c>
      <c r="AG114" s="157">
        <v>0.53511714473166583</v>
      </c>
    </row>
    <row r="115" spans="1:33" x14ac:dyDescent="0.25">
      <c r="A115" s="136" t="s">
        <v>192</v>
      </c>
      <c r="B115" s="137" t="s">
        <v>210</v>
      </c>
      <c r="C115" s="137">
        <f t="shared" ref="C115:C119" si="243">IF(ABS(Y115)&lt;0.05,O115,IF(ABS(Y115)&lt;0.1,O115*(1-(Y115/$M$3)),O115*(1-(Y115/($M$3/2)))))</f>
        <v>1</v>
      </c>
      <c r="D115" s="137">
        <f t="shared" ref="D115:D119" si="244">IF(ABS(Z115)&lt;0.05,P115,IF(ABS(Z115)&lt;0.1,P115*(1-(Z115/$M$3)),P115*(1-(Z115/($M$3/2)))))</f>
        <v>0.79681981369725152</v>
      </c>
      <c r="E115" s="137">
        <f t="shared" ref="E115:E119" si="245">IF(ABS(AA115)&lt;0.05,Q115,IF(ABS(AA115)&lt;0.1,Q115*(1-(AA115/$M$3)),Q115*(1-(AA115/($M$3/2)))))</f>
        <v>0.64794409312236512</v>
      </c>
      <c r="F115" s="137">
        <f t="shared" ref="F115:F119" si="246">IF(ABS(AB115)&lt;0.05,R115,IF(ABS(AB115)&lt;0.1,R115*(1-(AB115/$M$3)),R115*(1-(AB115/($M$3/2)))))</f>
        <v>0.56096363571830621</v>
      </c>
      <c r="G115" s="137">
        <f t="shared" ref="G115:G119" si="247">IF(ABS(AC115)&lt;0.05,S115,IF(ABS(AC115)&lt;0.1,S115*(1-(AC115/$M$3)),S115*(1-(AC115/($M$3/2)))))</f>
        <v>0.52589441377317248</v>
      </c>
      <c r="H115" s="137">
        <f t="shared" ref="H115:H119" si="248">IF(ABS(AD115)&lt;0.05,T115,IF(ABS(AD115)&lt;0.1,T115*(1-(AD115/$M$3)),T115*(1-(AD115/($M$3/2)))))</f>
        <v>0.49453695115108104</v>
      </c>
      <c r="I115" s="137">
        <f t="shared" ref="I115:I119" si="249">IF(ABS(AE115)&lt;0.05,U115,IF(ABS(AE115)&lt;0.1,U115*(1-(AE115/$M$3)),U115*(1-(AE115/($M$3/2)))))</f>
        <v>0.38895460008400157</v>
      </c>
      <c r="J115" s="137">
        <f t="shared" ref="J115:J119" si="250">IF(ABS(AF115)&lt;0.05,V115,IF(ABS(AF115)&lt;0.1,V115*(1-(AF115/$M$3)),V115*(1-(AF115/($M$3/2)))))</f>
        <v>0.30970459436517167</v>
      </c>
      <c r="K115" s="138">
        <f t="shared" ref="K115:K119" si="251">IF(ABS(AG115)&lt;0.05,W115,IF(ABS(AG115)&lt;0.1,W115*(1-(AG115/$M$3)),W115*(1-(AG115/($M$3/2)))))</f>
        <v>0.19927346275222457</v>
      </c>
      <c r="O115" s="106">
        <v>1</v>
      </c>
      <c r="P115" s="106">
        <v>0.79681981369725152</v>
      </c>
      <c r="Q115" s="106">
        <v>0.64794409312236512</v>
      </c>
      <c r="R115">
        <v>0.56096363571830621</v>
      </c>
      <c r="S115">
        <v>0.52589441377317248</v>
      </c>
      <c r="T115">
        <v>0.50836567008415523</v>
      </c>
      <c r="U115">
        <v>0.38895460008400157</v>
      </c>
      <c r="V115">
        <v>0.31993519258303194</v>
      </c>
      <c r="W115">
        <v>0.20442168661250365</v>
      </c>
      <c r="Y115" s="149">
        <v>0</v>
      </c>
      <c r="Z115" s="150">
        <v>1.6853051568083866E-2</v>
      </c>
      <c r="AA115" s="150">
        <v>4.1916206097370401E-2</v>
      </c>
      <c r="AB115" s="150">
        <v>4.1886377028568074E-2</v>
      </c>
      <c r="AC115" s="150">
        <v>4.1392367518686891E-2</v>
      </c>
      <c r="AD115" s="150">
        <v>5.4404613634846555E-2</v>
      </c>
      <c r="AE115" s="150">
        <v>3.7814012594006484E-2</v>
      </c>
      <c r="AF115" s="150">
        <v>6.3954191067649546E-2</v>
      </c>
      <c r="AG115" s="151">
        <v>5.036866631511492E-2</v>
      </c>
    </row>
    <row r="116" spans="1:33" x14ac:dyDescent="0.25">
      <c r="A116" s="139" t="s">
        <v>192</v>
      </c>
      <c r="B116" s="134" t="s">
        <v>204</v>
      </c>
      <c r="C116" s="134">
        <f t="shared" si="243"/>
        <v>1</v>
      </c>
      <c r="D116" s="134">
        <f t="shared" si="244"/>
        <v>0.94990678968046494</v>
      </c>
      <c r="E116" s="134">
        <f t="shared" si="245"/>
        <v>0.7320400418127434</v>
      </c>
      <c r="F116" s="134">
        <f t="shared" si="246"/>
        <v>0.7069432663938009</v>
      </c>
      <c r="G116" s="134">
        <f t="shared" si="247"/>
        <v>0.66086250670483915</v>
      </c>
      <c r="H116" s="134">
        <f t="shared" si="248"/>
        <v>0.70772247872065519</v>
      </c>
      <c r="I116" s="134">
        <f t="shared" si="249"/>
        <v>0.633478259876329</v>
      </c>
      <c r="J116" s="134">
        <f t="shared" si="250"/>
        <v>0.53575366881960185</v>
      </c>
      <c r="K116" s="140">
        <f t="shared" si="251"/>
        <v>0.48342904995757208</v>
      </c>
      <c r="O116" s="106">
        <v>1</v>
      </c>
      <c r="P116" s="106">
        <v>0.94990678968046494</v>
      </c>
      <c r="Q116" s="106">
        <v>0.7320400418127434</v>
      </c>
      <c r="R116">
        <v>0.7069432663938009</v>
      </c>
      <c r="S116">
        <v>0.67938238542021034</v>
      </c>
      <c r="T116">
        <v>0.70772247872065519</v>
      </c>
      <c r="U116">
        <v>0.633478259876329</v>
      </c>
      <c r="V116">
        <v>0.53575366881960185</v>
      </c>
      <c r="W116">
        <v>0.48342904995757208</v>
      </c>
      <c r="Y116" s="152">
        <v>0</v>
      </c>
      <c r="Z116" s="153">
        <v>4.6208009276387976E-2</v>
      </c>
      <c r="AA116" s="153">
        <v>3.7126451392453755E-2</v>
      </c>
      <c r="AB116" s="153">
        <v>4.9792776851996214E-2</v>
      </c>
      <c r="AC116" s="153">
        <v>5.4519749445421255E-2</v>
      </c>
      <c r="AD116" s="153">
        <v>1.2557564204718707E-2</v>
      </c>
      <c r="AE116" s="153">
        <v>3.91199825521064E-2</v>
      </c>
      <c r="AF116" s="153">
        <v>3.0702388217332663E-2</v>
      </c>
      <c r="AG116" s="154">
        <v>-3.1949038020434306E-2</v>
      </c>
    </row>
    <row r="117" spans="1:33" x14ac:dyDescent="0.25">
      <c r="A117" s="141" t="s">
        <v>192</v>
      </c>
      <c r="B117" s="135" t="s">
        <v>205</v>
      </c>
      <c r="C117" s="135">
        <f t="shared" si="243"/>
        <v>1</v>
      </c>
      <c r="D117" s="135">
        <f t="shared" si="244"/>
        <v>0.86852387780987728</v>
      </c>
      <c r="E117" s="135">
        <f t="shared" si="245"/>
        <v>0.88514532618336894</v>
      </c>
      <c r="F117" s="135">
        <f t="shared" si="246"/>
        <v>0.84489670689305252</v>
      </c>
      <c r="G117" s="135">
        <f t="shared" si="247"/>
        <v>0.87686305023064681</v>
      </c>
      <c r="H117" s="135">
        <f t="shared" si="248"/>
        <v>0.85170749915101784</v>
      </c>
      <c r="I117" s="135">
        <f t="shared" si="249"/>
        <v>0.66909617273481437</v>
      </c>
      <c r="J117" s="135">
        <f t="shared" si="250"/>
        <v>0.49511534550615671</v>
      </c>
      <c r="K117" s="142">
        <f t="shared" si="251"/>
        <v>0.38574402210646014</v>
      </c>
      <c r="O117" s="106">
        <v>1</v>
      </c>
      <c r="P117" s="106">
        <v>0.86852387780987728</v>
      </c>
      <c r="Q117" s="106">
        <v>0.88514532618336894</v>
      </c>
      <c r="R117">
        <v>0.86716590914061142</v>
      </c>
      <c r="S117">
        <v>0.87686305023064681</v>
      </c>
      <c r="T117">
        <v>0.85170749915101784</v>
      </c>
      <c r="U117">
        <v>0.66909617273481437</v>
      </c>
      <c r="V117">
        <v>0.49511534550615671</v>
      </c>
      <c r="W117">
        <v>0.38574402210646014</v>
      </c>
      <c r="Y117" s="152">
        <v>0</v>
      </c>
      <c r="Z117" s="153">
        <v>3.0486337531947974E-2</v>
      </c>
      <c r="AA117" s="153">
        <v>4.6513210610872893E-2</v>
      </c>
      <c r="AB117" s="153">
        <v>5.1360880340945061E-2</v>
      </c>
      <c r="AC117" s="153">
        <v>4.7355851695920943E-2</v>
      </c>
      <c r="AD117" s="153">
        <v>2.8514376520607742E-2</v>
      </c>
      <c r="AE117" s="153">
        <v>3.6497302489057457E-2</v>
      </c>
      <c r="AF117" s="153">
        <v>-1.5030238424247696E-2</v>
      </c>
      <c r="AG117" s="154">
        <v>-3.4333967833190496E-2</v>
      </c>
    </row>
    <row r="118" spans="1:33" x14ac:dyDescent="0.25">
      <c r="A118" s="139" t="s">
        <v>192</v>
      </c>
      <c r="B118" s="134" t="s">
        <v>198</v>
      </c>
      <c r="C118" s="134">
        <f t="shared" si="243"/>
        <v>1</v>
      </c>
      <c r="D118" s="134">
        <f t="shared" si="244"/>
        <v>1.0331943262487961</v>
      </c>
      <c r="E118" s="134">
        <f t="shared" si="245"/>
        <v>1.2761043967301822</v>
      </c>
      <c r="F118" s="134">
        <f t="shared" si="246"/>
        <v>1.0839990120189529</v>
      </c>
      <c r="G118" s="134">
        <f t="shared" si="247"/>
        <v>1.0120645443254599</v>
      </c>
      <c r="H118" s="134">
        <f t="shared" si="248"/>
        <v>0.87281541226426607</v>
      </c>
      <c r="I118" s="134">
        <f t="shared" si="249"/>
        <v>0.62520843149874505</v>
      </c>
      <c r="J118" s="134">
        <f t="shared" si="250"/>
        <v>0.46005905094790506</v>
      </c>
      <c r="K118" s="140">
        <f t="shared" si="251"/>
        <v>0.31087806331875961</v>
      </c>
      <c r="O118" s="106">
        <v>1</v>
      </c>
      <c r="P118" s="106">
        <v>1.0331943262487961</v>
      </c>
      <c r="Q118" s="106">
        <v>1.2761043967301822</v>
      </c>
      <c r="R118">
        <v>1.054538623224901</v>
      </c>
      <c r="S118">
        <v>0.97200490248055116</v>
      </c>
      <c r="T118">
        <v>0.84962280992196659</v>
      </c>
      <c r="U118">
        <v>0.62520843149874505</v>
      </c>
      <c r="V118">
        <v>0.46005905094790506</v>
      </c>
      <c r="W118">
        <v>0.31087806331875961</v>
      </c>
      <c r="Y118" s="152">
        <v>0</v>
      </c>
      <c r="Z118" s="153">
        <v>-1.7021904320780733E-2</v>
      </c>
      <c r="AA118" s="153">
        <v>-2.6881480927371037E-2</v>
      </c>
      <c r="AB118" s="153">
        <v>-5.5873513108431271E-2</v>
      </c>
      <c r="AC118" s="153">
        <v>-8.2426830857903588E-2</v>
      </c>
      <c r="AD118" s="153">
        <v>-5.4595055762284815E-2</v>
      </c>
      <c r="AE118" s="153">
        <v>-3.5328931280250178E-2</v>
      </c>
      <c r="AF118" s="153">
        <v>-4.6771241915112116E-2</v>
      </c>
      <c r="AG118" s="154">
        <v>2.5225281380167806E-2</v>
      </c>
    </row>
    <row r="119" spans="1:33" x14ac:dyDescent="0.25">
      <c r="A119" s="141" t="s">
        <v>192</v>
      </c>
      <c r="B119" s="135" t="s">
        <v>203</v>
      </c>
      <c r="C119" s="135">
        <f t="shared" si="243"/>
        <v>1</v>
      </c>
      <c r="D119" s="135">
        <f t="shared" si="244"/>
        <v>0.69968856979366889</v>
      </c>
      <c r="E119" s="135">
        <f t="shared" si="245"/>
        <v>0.56432489899092075</v>
      </c>
      <c r="F119" s="135">
        <f t="shared" si="246"/>
        <v>0.48301294840602721</v>
      </c>
      <c r="G119" s="135">
        <f t="shared" si="247"/>
        <v>0.38451808627118661</v>
      </c>
      <c r="H119" s="135">
        <f t="shared" si="248"/>
        <v>0.31508283499252737</v>
      </c>
      <c r="I119" s="135">
        <f t="shared" si="249"/>
        <v>0.22689010260581938</v>
      </c>
      <c r="J119" s="135">
        <f t="shared" si="250"/>
        <v>0.19918483826694888</v>
      </c>
      <c r="K119" s="142">
        <f t="shared" si="251"/>
        <v>0.15486781524025289</v>
      </c>
      <c r="O119" s="106">
        <v>1</v>
      </c>
      <c r="P119" s="106">
        <v>0.69968856979366889</v>
      </c>
      <c r="Q119" s="106">
        <v>0.56432489899092075</v>
      </c>
      <c r="R119">
        <v>0.48301294840602721</v>
      </c>
      <c r="S119">
        <v>0.38451808627118661</v>
      </c>
      <c r="T119">
        <v>0.31508283499252737</v>
      </c>
      <c r="U119">
        <v>0.22689010260581938</v>
      </c>
      <c r="V119">
        <v>0.19918483826694888</v>
      </c>
      <c r="W119">
        <v>0.15486781524025289</v>
      </c>
      <c r="Y119" s="152">
        <v>0</v>
      </c>
      <c r="Z119" s="153">
        <v>-3.0185621947068416E-2</v>
      </c>
      <c r="AA119" s="153">
        <v>3.1634697987811849E-2</v>
      </c>
      <c r="AB119" s="153">
        <v>4.7559599613198091E-2</v>
      </c>
      <c r="AC119" s="153">
        <v>-2.2705316941257814E-2</v>
      </c>
      <c r="AD119" s="153">
        <v>-1.8598522161682486E-2</v>
      </c>
      <c r="AE119" s="153">
        <v>4.7756105366895077E-2</v>
      </c>
      <c r="AF119" s="153">
        <v>3.4068158303184007E-2</v>
      </c>
      <c r="AG119" s="154">
        <v>-1.2314082771996955E-2</v>
      </c>
    </row>
    <row r="120" spans="1:33" x14ac:dyDescent="0.25">
      <c r="A120" s="139" t="s">
        <v>192</v>
      </c>
      <c r="B120" s="134" t="s">
        <v>216</v>
      </c>
      <c r="C120" s="134"/>
      <c r="D120" s="134"/>
      <c r="E120" s="134"/>
      <c r="F120" s="134"/>
      <c r="G120" s="134"/>
      <c r="H120" s="134"/>
      <c r="I120" s="134"/>
      <c r="J120" s="134"/>
      <c r="K120" s="140"/>
      <c r="Y120" s="152">
        <v>0</v>
      </c>
      <c r="Z120" s="153">
        <v>0.47763481058696727</v>
      </c>
      <c r="AA120" s="153">
        <v>0.25758343496750852</v>
      </c>
      <c r="AB120" s="153">
        <v>0.60496488991233854</v>
      </c>
      <c r="AC120" s="153">
        <v>0.67619321896711693</v>
      </c>
      <c r="AD120" s="153">
        <v>1.0802423623388802</v>
      </c>
      <c r="AE120" s="153">
        <v>1.393285804373154</v>
      </c>
      <c r="AF120" s="153">
        <v>2.1653599003156314</v>
      </c>
      <c r="AG120" s="154">
        <v>2.4377737633085932</v>
      </c>
    </row>
    <row r="121" spans="1:33" x14ac:dyDescent="0.25">
      <c r="A121" s="141" t="s">
        <v>192</v>
      </c>
      <c r="B121" s="135" t="s">
        <v>206</v>
      </c>
      <c r="C121" s="135">
        <f t="shared" ref="C121:K122" si="252">IF(ABS(Y121)&lt;0.05,O121,IF(ABS(Y121)&lt;0.1,O121*(1-(Y121/$M$3)),O121*(1-(Y121/($M$3/2)))))</f>
        <v>1</v>
      </c>
      <c r="D121" s="135">
        <f t="shared" si="252"/>
        <v>0.74407044534017841</v>
      </c>
      <c r="E121" s="135">
        <f t="shared" si="252"/>
        <v>0.6337587019461034</v>
      </c>
      <c r="F121" s="135">
        <f t="shared" si="252"/>
        <v>0.56314418060413318</v>
      </c>
      <c r="G121" s="135">
        <f t="shared" si="252"/>
        <v>0.51577198135959179</v>
      </c>
      <c r="H121" s="135">
        <f t="shared" si="252"/>
        <v>0.40076411835278608</v>
      </c>
      <c r="I121" s="135">
        <f t="shared" si="252"/>
        <v>0.29040034336007159</v>
      </c>
      <c r="J121" s="135">
        <f t="shared" si="252"/>
        <v>0.22609437583468137</v>
      </c>
      <c r="K121" s="142">
        <f t="shared" si="252"/>
        <v>0.13506850316702249</v>
      </c>
      <c r="O121" s="106">
        <v>1</v>
      </c>
      <c r="P121" s="106">
        <v>0.74407044534017841</v>
      </c>
      <c r="Q121" s="106">
        <v>0.6337587019461034</v>
      </c>
      <c r="R121">
        <v>0.56314418060413318</v>
      </c>
      <c r="S121">
        <v>0.51577198135959179</v>
      </c>
      <c r="T121">
        <v>0.41127407324566567</v>
      </c>
      <c r="U121">
        <v>0.29040034336007159</v>
      </c>
      <c r="V121">
        <v>0.22609437583468137</v>
      </c>
      <c r="W121">
        <v>0.13506850316702249</v>
      </c>
      <c r="Y121" s="152">
        <v>0</v>
      </c>
      <c r="Z121" s="153">
        <v>-4.4963764573443935E-2</v>
      </c>
      <c r="AA121" s="153">
        <v>4.378256375153898E-2</v>
      </c>
      <c r="AB121" s="153">
        <v>4.3682442607367949E-2</v>
      </c>
      <c r="AC121" s="153">
        <v>3.9077412411663029E-2</v>
      </c>
      <c r="AD121" s="153">
        <v>5.1109250869804695E-2</v>
      </c>
      <c r="AE121" s="153">
        <v>4.552801528423113E-2</v>
      </c>
      <c r="AF121" s="153">
        <v>1.267525757815348E-2</v>
      </c>
      <c r="AG121" s="154">
        <v>3.9323776896916164E-2</v>
      </c>
    </row>
    <row r="122" spans="1:33" x14ac:dyDescent="0.25">
      <c r="A122" s="139" t="s">
        <v>192</v>
      </c>
      <c r="B122" s="134" t="s">
        <v>201</v>
      </c>
      <c r="C122" s="134">
        <f t="shared" si="252"/>
        <v>1</v>
      </c>
      <c r="D122" s="134">
        <f t="shared" si="252"/>
        <v>0.79416567097608748</v>
      </c>
      <c r="E122" s="134">
        <f t="shared" si="252"/>
        <v>0.67967690379877232</v>
      </c>
      <c r="F122" s="134">
        <f t="shared" si="252"/>
        <v>0.56206339746999767</v>
      </c>
      <c r="G122" s="134">
        <f t="shared" si="252"/>
        <v>0.50715861978270615</v>
      </c>
      <c r="H122" s="134">
        <f t="shared" si="252"/>
        <v>0.36304710436315518</v>
      </c>
      <c r="I122" s="134">
        <f t="shared" si="252"/>
        <v>0.22344794050065439</v>
      </c>
      <c r="J122" s="134">
        <f t="shared" si="252"/>
        <v>0.19293380725694637</v>
      </c>
      <c r="K122" s="140">
        <f t="shared" si="252"/>
        <v>0.10957036541968178</v>
      </c>
      <c r="O122" s="106">
        <v>1</v>
      </c>
      <c r="P122" s="106">
        <v>0.79416567097608748</v>
      </c>
      <c r="Q122" s="106">
        <v>0.67967690379877232</v>
      </c>
      <c r="R122">
        <v>0.56206339746999767</v>
      </c>
      <c r="S122">
        <v>0.50715861978270615</v>
      </c>
      <c r="T122">
        <v>0.36304710436315518</v>
      </c>
      <c r="U122">
        <v>0.22344794050065439</v>
      </c>
      <c r="V122">
        <v>0.19293380725694637</v>
      </c>
      <c r="W122">
        <v>0.10957036541968178</v>
      </c>
      <c r="Y122" s="152">
        <v>0</v>
      </c>
      <c r="Z122" s="153">
        <v>4.6464433646494246E-2</v>
      </c>
      <c r="AA122" s="153">
        <v>3.9248006516423989E-2</v>
      </c>
      <c r="AB122" s="153">
        <v>3.4480906733773319E-2</v>
      </c>
      <c r="AC122" s="153">
        <v>3.2836944570612259E-2</v>
      </c>
      <c r="AD122" s="153">
        <v>3.1414548811718415E-2</v>
      </c>
      <c r="AE122" s="153">
        <v>-4.3883375747509612E-2</v>
      </c>
      <c r="AF122" s="153">
        <v>4.1812773551071838E-3</v>
      </c>
      <c r="AG122" s="154">
        <v>3.9379910558049604E-2</v>
      </c>
    </row>
    <row r="123" spans="1:33" x14ac:dyDescent="0.25">
      <c r="A123" s="141" t="s">
        <v>192</v>
      </c>
      <c r="B123" s="135" t="s">
        <v>215</v>
      </c>
      <c r="C123" s="135">
        <f t="shared" ref="C123" si="253">IF(ABS(Y123)&lt;0.05,O123,IF(ABS(Y123)&lt;0.1,O123*(1-(Y123/$M$3)),O123*(1-(Y123/($M$3/2)))))</f>
        <v>1</v>
      </c>
      <c r="D123" s="135">
        <f t="shared" ref="D123" si="254">IF(ABS(Z123)&lt;0.05,P123,IF(ABS(Z123)&lt;0.1,P123*(1-(Z123/$M$3)),P123*(1-(Z123/($M$3/2)))))</f>
        <v>0.68742100397147388</v>
      </c>
      <c r="E123" s="135">
        <f t="shared" ref="E123" si="255">IF(ABS(AA123)&lt;0.05,Q123,IF(ABS(AA123)&lt;0.1,Q123*(1-(AA123/$M$3)),Q123*(1-(AA123/($M$3/2)))))</f>
        <v>0.70906033895400933</v>
      </c>
      <c r="F123" s="135">
        <f t="shared" ref="F123" si="256">IF(ABS(AB123)&lt;0.05,R123,IF(ABS(AB123)&lt;0.1,R123*(1-(AB123/$M$3)),R123*(1-(AB123/($M$3/2)))))</f>
        <v>0.61403310777123432</v>
      </c>
      <c r="G123" s="135">
        <f t="shared" ref="G123" si="257">IF(ABS(AC123)&lt;0.05,S123,IF(ABS(AC123)&lt;0.1,S123*(1-(AC123/$M$3)),S123*(1-(AC123/($M$3/2)))))</f>
        <v>0.48370461078054744</v>
      </c>
      <c r="H123" s="135">
        <f t="shared" ref="H123" si="258">IF(ABS(AD123)&lt;0.05,T123,IF(ABS(AD123)&lt;0.1,T123*(1-(AD123/$M$3)),T123*(1-(AD123/($M$3/2)))))</f>
        <v>0.43249034271695619</v>
      </c>
      <c r="I123" s="135">
        <f t="shared" ref="I123" si="259">IF(ABS(AE123)&lt;0.05,U123,IF(ABS(AE123)&lt;0.1,U123*(1-(AE123/$M$3)),U123*(1-(AE123/($M$3/2)))))</f>
        <v>0.40937753961660905</v>
      </c>
      <c r="J123" s="135">
        <f t="shared" ref="J123" si="260">IF(ABS(AF123)&lt;0.05,V123,IF(ABS(AF123)&lt;0.1,V123*(1-(AF123/$M$3)),V123*(1-(AF123/($M$3/2)))))</f>
        <v>0.35762305085028645</v>
      </c>
      <c r="K123" s="142">
        <f t="shared" ref="K123" si="261">IF(ABS(AG123)&lt;0.05,W123,IF(ABS(AG123)&lt;0.1,W123*(1-(AG123/$M$3)),W123*(1-(AG123/($M$3/2)))))</f>
        <v>0.33017634403743618</v>
      </c>
      <c r="O123" s="106">
        <v>1</v>
      </c>
      <c r="P123" s="106">
        <v>0.68742100397147388</v>
      </c>
      <c r="Q123" s="106">
        <v>0.70906033895400933</v>
      </c>
      <c r="R123">
        <v>0.61403310777123432</v>
      </c>
      <c r="S123">
        <v>0.48370461078054744</v>
      </c>
      <c r="T123">
        <v>0.43249034271695619</v>
      </c>
      <c r="U123">
        <v>0.40937753961660905</v>
      </c>
      <c r="V123">
        <v>0.35762305085028645</v>
      </c>
      <c r="W123">
        <v>0.33017634403743618</v>
      </c>
      <c r="Y123" s="152"/>
      <c r="Z123" s="153"/>
      <c r="AA123" s="153"/>
      <c r="AB123" s="153"/>
      <c r="AC123" s="153"/>
      <c r="AD123" s="153"/>
      <c r="AE123" s="153"/>
      <c r="AF123" s="153"/>
      <c r="AG123" s="154"/>
    </row>
    <row r="124" spans="1:33" x14ac:dyDescent="0.25">
      <c r="A124" s="139" t="s">
        <v>192</v>
      </c>
      <c r="B124" s="134" t="s">
        <v>202</v>
      </c>
      <c r="C124" s="134">
        <f t="shared" ref="C124:C127" si="262">IF(ABS(Y124)&lt;0.05,O124,IF(ABS(Y124)&lt;0.1,O124*(1-(Y124/$M$3)),O124*(1-(Y124/($M$3/2)))))</f>
        <v>1</v>
      </c>
      <c r="D124" s="134">
        <f t="shared" ref="D124:D127" si="263">IF(ABS(Z124)&lt;0.05,P124,IF(ABS(Z124)&lt;0.1,P124*(1-(Z124/$M$3)),P124*(1-(Z124/($M$3/2)))))</f>
        <v>0.70226441497148828</v>
      </c>
      <c r="E124" s="134">
        <f t="shared" ref="E124:E127" si="264">IF(ABS(AA124)&lt;0.05,Q124,IF(ABS(AA124)&lt;0.1,Q124*(1-(AA124/$M$3)),Q124*(1-(AA124/($M$3/2)))))</f>
        <v>0.69702366285819362</v>
      </c>
      <c r="F124" s="134">
        <f t="shared" ref="F124:F127" si="265">IF(ABS(AB124)&lt;0.05,R124,IF(ABS(AB124)&lt;0.1,R124*(1-(AB124/$M$3)),R124*(1-(AB124/($M$3/2)))))</f>
        <v>0.56687562505319578</v>
      </c>
      <c r="G124" s="134">
        <f t="shared" ref="G124:G127" si="266">IF(ABS(AC124)&lt;0.05,S124,IF(ABS(AC124)&lt;0.1,S124*(1-(AC124/$M$3)),S124*(1-(AC124/($M$3/2)))))</f>
        <v>0.46513995571922961</v>
      </c>
      <c r="H124" s="134">
        <f t="shared" ref="H124:H127" si="267">IF(ABS(AD124)&lt;0.05,T124,IF(ABS(AD124)&lt;0.1,T124*(1-(AD124/$M$3)),T124*(1-(AD124/($M$3/2)))))</f>
        <v>0.37139754220538745</v>
      </c>
      <c r="I124" s="134">
        <f t="shared" ref="I124:I127" si="268">IF(ABS(AE124)&lt;0.05,U124,IF(ABS(AE124)&lt;0.1,U124*(1-(AE124/$M$3)),U124*(1-(AE124/($M$3/2)))))</f>
        <v>0.26955425401900884</v>
      </c>
      <c r="J124" s="134">
        <f t="shared" ref="J124:J127" si="269">IF(ABS(AF124)&lt;0.05,V124,IF(ABS(AF124)&lt;0.1,V124*(1-(AF124/$M$3)),V124*(1-(AF124/($M$3/2)))))</f>
        <v>0.2137352459783689</v>
      </c>
      <c r="K124" s="140">
        <f t="shared" ref="K124:K127" si="270">IF(ABS(AG124)&lt;0.05,W124,IF(ABS(AG124)&lt;0.1,W124*(1-(AG124/$M$3)),W124*(1-(AG124/($M$3/2)))))</f>
        <v>0.13526819732982845</v>
      </c>
      <c r="O124" s="106">
        <v>1</v>
      </c>
      <c r="P124" s="106">
        <v>0.70226441497148828</v>
      </c>
      <c r="Q124" s="106">
        <v>0.69702366285819362</v>
      </c>
      <c r="R124">
        <v>0.56687562505319578</v>
      </c>
      <c r="S124">
        <v>0.46513995571922961</v>
      </c>
      <c r="T124">
        <v>0.37139754220538745</v>
      </c>
      <c r="U124">
        <v>0.26955425401900884</v>
      </c>
      <c r="V124">
        <v>0.2137352459783689</v>
      </c>
      <c r="W124">
        <v>0.13526819732982845</v>
      </c>
      <c r="Y124" s="152">
        <v>0</v>
      </c>
      <c r="Z124" s="153">
        <v>-4.2729708488628941E-2</v>
      </c>
      <c r="AA124" s="153">
        <v>3.2329793353280775E-2</v>
      </c>
      <c r="AB124" s="153">
        <v>3.6487596396726878E-2</v>
      </c>
      <c r="AC124" s="153">
        <v>3.3655713969168423E-2</v>
      </c>
      <c r="AD124" s="153">
        <v>4.197469342056713E-2</v>
      </c>
      <c r="AE124" s="153">
        <v>4.1256700481520657E-2</v>
      </c>
      <c r="AF124" s="153">
        <v>1.4100569852274664E-2</v>
      </c>
      <c r="AG124" s="154">
        <v>3.0402746395819094E-2</v>
      </c>
    </row>
    <row r="125" spans="1:33" x14ac:dyDescent="0.25">
      <c r="A125" s="141" t="s">
        <v>192</v>
      </c>
      <c r="B125" s="135" t="s">
        <v>200</v>
      </c>
      <c r="C125" s="135">
        <f t="shared" si="262"/>
        <v>1</v>
      </c>
      <c r="D125" s="135">
        <f t="shared" si="263"/>
        <v>0.82079869255345128</v>
      </c>
      <c r="E125" s="135">
        <f t="shared" si="264"/>
        <v>0.60362939305722596</v>
      </c>
      <c r="F125" s="135">
        <f t="shared" si="265"/>
        <v>0.6250083653265629</v>
      </c>
      <c r="G125" s="135">
        <f t="shared" si="266"/>
        <v>0.53142248854212959</v>
      </c>
      <c r="H125" s="135">
        <f t="shared" si="267"/>
        <v>0.45224579777394347</v>
      </c>
      <c r="I125" s="135">
        <f t="shared" si="268"/>
        <v>0.38649367980618649</v>
      </c>
      <c r="J125" s="135">
        <f t="shared" si="269"/>
        <v>0.32289348489217046</v>
      </c>
      <c r="K125" s="142">
        <f t="shared" si="270"/>
        <v>0.27393211081722674</v>
      </c>
      <c r="O125" s="106">
        <v>1</v>
      </c>
      <c r="P125" s="106">
        <v>0.82079869255345128</v>
      </c>
      <c r="Q125" s="106">
        <v>0.60362939305722596</v>
      </c>
      <c r="R125">
        <v>0.6250083653265629</v>
      </c>
      <c r="S125">
        <v>0.53142248854212959</v>
      </c>
      <c r="T125">
        <v>0.45224579777394347</v>
      </c>
      <c r="U125">
        <v>0.38649367980618649</v>
      </c>
      <c r="V125">
        <v>0.32289348489217046</v>
      </c>
      <c r="W125">
        <v>0.27393211081722674</v>
      </c>
      <c r="Y125" s="152">
        <v>0</v>
      </c>
      <c r="Z125" s="153">
        <v>1.6421654275304159E-2</v>
      </c>
      <c r="AA125" s="153">
        <v>4.8837156326185294E-2</v>
      </c>
      <c r="AB125" s="153">
        <v>4.5017247004543751E-2</v>
      </c>
      <c r="AC125" s="153">
        <v>4.1529729114821674E-2</v>
      </c>
      <c r="AD125" s="153">
        <v>2.8482317645041503E-2</v>
      </c>
      <c r="AE125" s="153">
        <v>3.5722260378716779E-2</v>
      </c>
      <c r="AF125" s="153">
        <v>3.2091473196788844E-2</v>
      </c>
      <c r="AG125" s="154">
        <v>2.7301552268909485E-2</v>
      </c>
    </row>
    <row r="126" spans="1:33" x14ac:dyDescent="0.25">
      <c r="A126" s="139" t="s">
        <v>192</v>
      </c>
      <c r="B126" s="134" t="s">
        <v>211</v>
      </c>
      <c r="C126" s="134">
        <f t="shared" si="262"/>
        <v>1</v>
      </c>
      <c r="D126" s="134">
        <f t="shared" si="263"/>
        <v>0.75282724500952236</v>
      </c>
      <c r="E126" s="134">
        <f t="shared" si="264"/>
        <v>0.63376861562984044</v>
      </c>
      <c r="F126" s="134">
        <f t="shared" si="265"/>
        <v>0.56020545047332149</v>
      </c>
      <c r="G126" s="134">
        <f t="shared" si="266"/>
        <v>0.49400677658455294</v>
      </c>
      <c r="H126" s="134">
        <f t="shared" si="267"/>
        <v>0.40745465399953812</v>
      </c>
      <c r="I126" s="134">
        <f t="shared" si="268"/>
        <v>0.3254404486156835</v>
      </c>
      <c r="J126" s="134">
        <f t="shared" si="269"/>
        <v>0.2784005144592348</v>
      </c>
      <c r="K126" s="140">
        <f t="shared" si="270"/>
        <v>0.2182021585276723</v>
      </c>
      <c r="O126" s="106">
        <v>1</v>
      </c>
      <c r="P126" s="106">
        <v>0.75282724500952236</v>
      </c>
      <c r="Q126" s="106">
        <v>0.63376861562984044</v>
      </c>
      <c r="R126">
        <v>0.56020545047332149</v>
      </c>
      <c r="S126">
        <v>0.49400677658455294</v>
      </c>
      <c r="T126">
        <v>0.40745465399953812</v>
      </c>
      <c r="U126">
        <v>0.3254404486156835</v>
      </c>
      <c r="V126">
        <v>0.2784005144592348</v>
      </c>
      <c r="W126">
        <v>0.2182021585276723</v>
      </c>
      <c r="Y126" s="152">
        <v>0</v>
      </c>
      <c r="Z126" s="153">
        <v>-6.1495981780863625E-3</v>
      </c>
      <c r="AA126" s="153">
        <v>3.5291507793171153E-2</v>
      </c>
      <c r="AB126" s="153">
        <v>4.1746796330604539E-2</v>
      </c>
      <c r="AC126" s="153">
        <v>4.3945663174605437E-2</v>
      </c>
      <c r="AD126" s="153">
        <v>4.4781474650779765E-2</v>
      </c>
      <c r="AE126" s="153">
        <v>2.6650277252919827E-2</v>
      </c>
      <c r="AF126" s="153">
        <v>2.7664762654692469E-2</v>
      </c>
      <c r="AG126" s="154">
        <v>3.4796029644904705E-2</v>
      </c>
    </row>
    <row r="127" spans="1:33" x14ac:dyDescent="0.25">
      <c r="A127" s="141" t="s">
        <v>192</v>
      </c>
      <c r="B127" s="135" t="s">
        <v>199</v>
      </c>
      <c r="C127" s="135">
        <f t="shared" si="262"/>
        <v>1</v>
      </c>
      <c r="D127" s="135">
        <f t="shared" si="263"/>
        <v>5.7967115410369265</v>
      </c>
      <c r="E127" s="135">
        <f t="shared" si="264"/>
        <v>8.5400464834248844</v>
      </c>
      <c r="F127" s="135">
        <f t="shared" si="265"/>
        <v>8.4280294028165699</v>
      </c>
      <c r="G127" s="135">
        <f t="shared" si="266"/>
        <v>8.4705716938023254</v>
      </c>
      <c r="H127" s="135">
        <f t="shared" si="267"/>
        <v>9.2989408628043364</v>
      </c>
      <c r="I127" s="135">
        <f t="shared" si="268"/>
        <v>9.7907439849256566</v>
      </c>
      <c r="J127" s="135">
        <f t="shared" si="269"/>
        <v>10.604691732440022</v>
      </c>
      <c r="K127" s="142">
        <f t="shared" si="270"/>
        <v>11.505214178273491</v>
      </c>
      <c r="O127" s="106">
        <v>1</v>
      </c>
      <c r="P127" s="106">
        <v>5.2087281611102929</v>
      </c>
      <c r="Q127" s="106">
        <v>7.3677046529615815</v>
      </c>
      <c r="R127" s="106">
        <v>7.3168192392837259</v>
      </c>
      <c r="S127" s="106">
        <v>7.3387173462735946</v>
      </c>
      <c r="T127" s="106">
        <v>7.688090013165386</v>
      </c>
      <c r="U127" s="106">
        <v>7.8857958247361077</v>
      </c>
      <c r="V127" s="106">
        <v>8.2133818472465094</v>
      </c>
      <c r="W127" s="106">
        <v>8.5426172245441094</v>
      </c>
      <c r="Y127" s="152">
        <v>0</v>
      </c>
      <c r="Z127" s="153">
        <v>-0.11288425153700088</v>
      </c>
      <c r="AA127" s="153">
        <v>-0.15911900458605635</v>
      </c>
      <c r="AB127" s="153">
        <v>-0.15187065953014092</v>
      </c>
      <c r="AC127" s="153">
        <v>-0.1542305411317493</v>
      </c>
      <c r="AD127" s="153">
        <v>-0.2095254929222298</v>
      </c>
      <c r="AE127" s="153">
        <v>-0.24156701524202817</v>
      </c>
      <c r="AF127" s="153">
        <v>-0.29114802278371937</v>
      </c>
      <c r="AG127" s="154">
        <v>-0.34680202517062736</v>
      </c>
    </row>
    <row r="128" spans="1:33" x14ac:dyDescent="0.25">
      <c r="A128" s="139" t="s">
        <v>192</v>
      </c>
      <c r="B128" s="134" t="s">
        <v>207</v>
      </c>
      <c r="C128" s="134">
        <f t="shared" ref="C128:C130" si="271">O128</f>
        <v>1</v>
      </c>
      <c r="D128" s="134">
        <f t="shared" ref="D128:D130" si="272">P128</f>
        <v>0.72</v>
      </c>
      <c r="E128" s="134">
        <f t="shared" ref="E128:E130" si="273">Q128</f>
        <v>0.81717586974465906</v>
      </c>
      <c r="F128" s="134">
        <f t="shared" ref="F128:F130" si="274">R128</f>
        <v>0.82917077872424105</v>
      </c>
      <c r="G128" s="134">
        <f t="shared" ref="G128:G130" si="275">S128</f>
        <v>0.75450573048137204</v>
      </c>
      <c r="H128" s="134">
        <f t="shared" ref="H128:H130" si="276">T128</f>
        <v>0.67740500156783501</v>
      </c>
      <c r="I128" s="134">
        <f t="shared" ref="I128:I130" si="277">U128</f>
        <v>0.59998104517898898</v>
      </c>
      <c r="J128" s="134">
        <f t="shared" ref="J128:J130" si="278">V128</f>
        <v>0.52401090735460498</v>
      </c>
      <c r="K128" s="140">
        <f t="shared" ref="K128:K130" si="279">W128</f>
        <v>0.45096827846919002</v>
      </c>
      <c r="O128" s="106">
        <v>1</v>
      </c>
      <c r="P128" s="106">
        <v>0.72</v>
      </c>
      <c r="Q128" s="106">
        <v>0.81717586974465906</v>
      </c>
      <c r="R128">
        <v>0.82917077872424105</v>
      </c>
      <c r="S128">
        <v>0.75450573048137204</v>
      </c>
      <c r="T128">
        <v>0.67740500156783501</v>
      </c>
      <c r="U128">
        <v>0.59998104517898898</v>
      </c>
      <c r="V128">
        <v>0.52401090735460498</v>
      </c>
      <c r="W128">
        <v>0.45096827846919002</v>
      </c>
      <c r="Y128" s="152">
        <v>0</v>
      </c>
      <c r="Z128" s="153">
        <v>0.1157649934542099</v>
      </c>
      <c r="AA128" s="153">
        <v>0.45886698763982686</v>
      </c>
      <c r="AB128" s="153">
        <v>0.57985851960590007</v>
      </c>
      <c r="AC128" s="153">
        <v>0.51157736721245251</v>
      </c>
      <c r="AD128" s="153">
        <v>0.59092191494308965</v>
      </c>
      <c r="AE128" s="153">
        <v>0.83160960993565747</v>
      </c>
      <c r="AF128" s="153">
        <v>0.89007788933672349</v>
      </c>
      <c r="AG128" s="154">
        <v>1.3201576207425194</v>
      </c>
    </row>
    <row r="129" spans="1:33" x14ac:dyDescent="0.25">
      <c r="A129" s="141" t="s">
        <v>192</v>
      </c>
      <c r="B129" s="135" t="s">
        <v>208</v>
      </c>
      <c r="C129" s="135">
        <f t="shared" si="271"/>
        <v>1</v>
      </c>
      <c r="D129" s="135">
        <f t="shared" si="272"/>
        <v>0.72</v>
      </c>
      <c r="E129" s="135">
        <f t="shared" si="273"/>
        <v>0.81717586974465906</v>
      </c>
      <c r="F129" s="135">
        <f t="shared" si="274"/>
        <v>0.82917077872424105</v>
      </c>
      <c r="G129" s="135">
        <f t="shared" si="275"/>
        <v>0.75450573048137204</v>
      </c>
      <c r="H129" s="135">
        <f t="shared" si="276"/>
        <v>0.67740500156783501</v>
      </c>
      <c r="I129" s="135">
        <f t="shared" si="277"/>
        <v>0.59998104517898898</v>
      </c>
      <c r="J129" s="135">
        <f t="shared" si="278"/>
        <v>0.52401090735460498</v>
      </c>
      <c r="K129" s="142">
        <f t="shared" si="279"/>
        <v>0.45096827846919002</v>
      </c>
      <c r="O129" s="106">
        <v>1</v>
      </c>
      <c r="P129" s="106">
        <v>0.72</v>
      </c>
      <c r="Q129" s="106">
        <v>0.81717586974465906</v>
      </c>
      <c r="R129">
        <v>0.82917077872424105</v>
      </c>
      <c r="S129">
        <v>0.75450573048137204</v>
      </c>
      <c r="T129">
        <v>0.67740500156783501</v>
      </c>
      <c r="U129">
        <v>0.59998104517898898</v>
      </c>
      <c r="V129">
        <v>0.52401090735460498</v>
      </c>
      <c r="W129">
        <v>0.45096827846919002</v>
      </c>
      <c r="Y129" s="152">
        <v>0</v>
      </c>
      <c r="Z129" s="153">
        <v>7.0422257194874827E-2</v>
      </c>
      <c r="AA129" s="153">
        <v>0.30118046442143059</v>
      </c>
      <c r="AB129" s="153">
        <v>0.40710639608197791</v>
      </c>
      <c r="AC129" s="153">
        <v>0.31416070934783158</v>
      </c>
      <c r="AD129" s="153">
        <v>0.37388499702627337</v>
      </c>
      <c r="AE129" s="153">
        <v>0.55018834931558802</v>
      </c>
      <c r="AF129" s="153">
        <v>0.55125322351455919</v>
      </c>
      <c r="AG129" s="154">
        <v>0.90547439033775878</v>
      </c>
    </row>
    <row r="130" spans="1:33" ht="15.75" thickBot="1" x14ac:dyDescent="0.3">
      <c r="A130" s="146" t="s">
        <v>192</v>
      </c>
      <c r="B130" s="147" t="s">
        <v>209</v>
      </c>
      <c r="C130" s="147">
        <f t="shared" si="271"/>
        <v>1</v>
      </c>
      <c r="D130" s="147">
        <f t="shared" si="272"/>
        <v>0.72</v>
      </c>
      <c r="E130" s="147">
        <f t="shared" si="273"/>
        <v>0.81717586974465906</v>
      </c>
      <c r="F130" s="147">
        <f t="shared" si="274"/>
        <v>0.82917077872424105</v>
      </c>
      <c r="G130" s="147">
        <f t="shared" si="275"/>
        <v>0.75450573048137204</v>
      </c>
      <c r="H130" s="147">
        <f t="shared" si="276"/>
        <v>0.67740500156783501</v>
      </c>
      <c r="I130" s="147">
        <f t="shared" si="277"/>
        <v>0.59998104517898898</v>
      </c>
      <c r="J130" s="147">
        <f t="shared" si="278"/>
        <v>0.52401090735460498</v>
      </c>
      <c r="K130" s="161">
        <f t="shared" si="279"/>
        <v>0.45096827846919002</v>
      </c>
      <c r="O130" s="106">
        <v>1</v>
      </c>
      <c r="P130" s="106">
        <v>0.72</v>
      </c>
      <c r="Q130" s="106">
        <v>0.81717586974465906</v>
      </c>
      <c r="R130">
        <v>0.82917077872424105</v>
      </c>
      <c r="S130">
        <v>0.75450573048137204</v>
      </c>
      <c r="T130">
        <v>0.67740500156783501</v>
      </c>
      <c r="U130">
        <v>0.59998104517898898</v>
      </c>
      <c r="V130">
        <v>0.52401090735460498</v>
      </c>
      <c r="W130">
        <v>0.45096827846919002</v>
      </c>
      <c r="Y130" s="155">
        <v>0</v>
      </c>
      <c r="Z130" s="156">
        <v>-0.11687933520788774</v>
      </c>
      <c r="AA130" s="156">
        <v>0.27901481973311443</v>
      </c>
      <c r="AB130" s="156">
        <v>0.35823500819343446</v>
      </c>
      <c r="AC130" s="156">
        <v>0.30752532396112614</v>
      </c>
      <c r="AD130" s="156">
        <v>0.34521342638439451</v>
      </c>
      <c r="AE130" s="156">
        <v>0.45217923712520341</v>
      </c>
      <c r="AF130" s="156">
        <v>0.43440945526902786</v>
      </c>
      <c r="AG130" s="157">
        <v>0.8018492479622038</v>
      </c>
    </row>
    <row r="131" spans="1:33" x14ac:dyDescent="0.25">
      <c r="A131" s="136" t="s">
        <v>193</v>
      </c>
      <c r="B131" s="137" t="s">
        <v>210</v>
      </c>
      <c r="C131" s="137">
        <f t="shared" ref="C131:C135" si="280">IF(ABS(Y131)&lt;0.05,O131,IF(ABS(Y131)&lt;0.1,O131*(1-(Y131/$M$3)),O131*(1-(Y131/($M$3/2)))))</f>
        <v>1</v>
      </c>
      <c r="D131" s="137">
        <f t="shared" ref="D131:D135" si="281">IF(ABS(Z131)&lt;0.05,P131,IF(ABS(Z131)&lt;0.1,P131*(1-(Z131/$M$3)),P131*(1-(Z131/($M$3/2)))))</f>
        <v>1.0982518577748368</v>
      </c>
      <c r="E131" s="137">
        <f t="shared" ref="E131:E135" si="282">IF(ABS(AA131)&lt;0.05,Q131,IF(ABS(AA131)&lt;0.1,Q131*(1-(AA131/$M$3)),Q131*(1-(AA131/($M$3/2)))))</f>
        <v>0.62239349361663254</v>
      </c>
      <c r="F131" s="137">
        <f t="shared" ref="F131:F135" si="283">IF(ABS(AB131)&lt;0.05,R131,IF(ABS(AB131)&lt;0.1,R131*(1-(AB131/$M$3)),R131*(1-(AB131/($M$3/2)))))</f>
        <v>1.4609770749144384</v>
      </c>
      <c r="G131" s="137">
        <f t="shared" ref="G131:G135" si="284">IF(ABS(AC131)&lt;0.05,S131,IF(ABS(AC131)&lt;0.1,S131*(1-(AC131/$M$3)),S131*(1-(AC131/($M$3/2)))))</f>
        <v>1.3242552772739304</v>
      </c>
      <c r="H131" s="137">
        <f t="shared" ref="H131:H135" si="285">IF(ABS(AD131)&lt;0.05,T131,IF(ABS(AD131)&lt;0.1,T131*(1-(AD131/$M$3)),T131*(1-(AD131/($M$3/2)))))</f>
        <v>1.3268254840241247</v>
      </c>
      <c r="I131" s="137">
        <f t="shared" ref="I131:I135" si="286">IF(ABS(AE131)&lt;0.05,U131,IF(ABS(AE131)&lt;0.1,U131*(1-(AE131/$M$3)),U131*(1-(AE131/($M$3/2)))))</f>
        <v>1.1915197604755832</v>
      </c>
      <c r="J131" s="137">
        <f t="shared" ref="J131:J135" si="287">IF(ABS(AF131)&lt;0.05,V131,IF(ABS(AF131)&lt;0.1,V131*(1-(AF131/$M$3)),V131*(1-(AF131/($M$3/2)))))</f>
        <v>0.99199050818096468</v>
      </c>
      <c r="K131" s="138">
        <f t="shared" ref="K131:K135" si="288">IF(ABS(AG131)&lt;0.05,W131,IF(ABS(AG131)&lt;0.1,W131*(1-(AG131/$M$3)),W131*(1-(AG131/($M$3/2)))))</f>
        <v>0.74840194786874881</v>
      </c>
      <c r="O131" s="106">
        <v>1</v>
      </c>
      <c r="P131" s="106">
        <v>1.0982518577748368</v>
      </c>
      <c r="Q131" s="106">
        <v>0.62239349361663254</v>
      </c>
      <c r="R131">
        <v>1.4994979754810074</v>
      </c>
      <c r="S131">
        <v>1.3745119576137856</v>
      </c>
      <c r="T131">
        <v>1.3268254840241247</v>
      </c>
      <c r="U131">
        <v>1.2238267789805475</v>
      </c>
      <c r="V131">
        <v>0.99199050818096468</v>
      </c>
      <c r="W131">
        <v>0.74840194786874881</v>
      </c>
      <c r="Y131" s="149">
        <v>0</v>
      </c>
      <c r="Z131" s="150">
        <v>3.605879429429578E-2</v>
      </c>
      <c r="AA131" s="150">
        <v>4.6062610515820508E-2</v>
      </c>
      <c r="AB131" s="150">
        <v>5.1378396231861814E-2</v>
      </c>
      <c r="AC131" s="150">
        <v>7.3126581491663567E-2</v>
      </c>
      <c r="AD131" s="150">
        <v>4.6944547540488116E-2</v>
      </c>
      <c r="AE131" s="150">
        <v>5.2796717737907672E-2</v>
      </c>
      <c r="AF131" s="150">
        <v>3.6719763564820831E-2</v>
      </c>
      <c r="AG131" s="151">
        <v>-9.8844198176883547E-3</v>
      </c>
    </row>
    <row r="132" spans="1:33" x14ac:dyDescent="0.25">
      <c r="A132" s="139" t="s">
        <v>193</v>
      </c>
      <c r="B132" s="134" t="s">
        <v>204</v>
      </c>
      <c r="C132" s="134">
        <f t="shared" si="280"/>
        <v>1</v>
      </c>
      <c r="D132" s="134">
        <f t="shared" si="281"/>
        <v>1.092071180479997</v>
      </c>
      <c r="E132" s="134">
        <f t="shared" si="282"/>
        <v>0.71404203325675619</v>
      </c>
      <c r="F132" s="134">
        <f t="shared" si="283"/>
        <v>1.4602840355696536</v>
      </c>
      <c r="G132" s="134">
        <f t="shared" si="284"/>
        <v>1.3808448512724179</v>
      </c>
      <c r="H132" s="134">
        <f t="shared" si="285"/>
        <v>1.4096703263560095</v>
      </c>
      <c r="I132" s="134">
        <f t="shared" si="286"/>
        <v>1.2090358934764633</v>
      </c>
      <c r="J132" s="134">
        <f t="shared" si="287"/>
        <v>0.974899623481012</v>
      </c>
      <c r="K132" s="140">
        <f t="shared" si="288"/>
        <v>0.88267191805126488</v>
      </c>
      <c r="O132" s="106">
        <v>1</v>
      </c>
      <c r="P132" s="106">
        <v>1.092071180479997</v>
      </c>
      <c r="Q132" s="106">
        <v>0.71404203325675619</v>
      </c>
      <c r="R132">
        <v>1.4602840355696536</v>
      </c>
      <c r="S132">
        <v>1.4197125241098241</v>
      </c>
      <c r="T132">
        <v>1.4096703263560095</v>
      </c>
      <c r="U132">
        <v>1.2415581884825815</v>
      </c>
      <c r="V132">
        <v>1.0836308493073499</v>
      </c>
      <c r="W132">
        <v>0.88267191805126488</v>
      </c>
      <c r="Y132" s="152">
        <v>0</v>
      </c>
      <c r="Z132" s="153">
        <v>3.6723899994257972E-2</v>
      </c>
      <c r="AA132" s="153">
        <v>3.4628144244060528E-2</v>
      </c>
      <c r="AB132" s="153">
        <v>4.221995456280353E-2</v>
      </c>
      <c r="AC132" s="153">
        <v>5.4754286064746298E-2</v>
      </c>
      <c r="AD132" s="153">
        <v>4.0263282864273921E-2</v>
      </c>
      <c r="AE132" s="153">
        <v>5.2389481713888165E-2</v>
      </c>
      <c r="AF132" s="153">
        <v>0.10033972906533459</v>
      </c>
      <c r="AG132" s="154">
        <v>-2.1265855172217355E-2</v>
      </c>
    </row>
    <row r="133" spans="1:33" x14ac:dyDescent="0.25">
      <c r="A133" s="141" t="s">
        <v>193</v>
      </c>
      <c r="B133" s="135" t="s">
        <v>205</v>
      </c>
      <c r="C133" s="135">
        <f t="shared" si="280"/>
        <v>1</v>
      </c>
      <c r="D133" s="135">
        <f t="shared" si="281"/>
        <v>1.1139977998410697</v>
      </c>
      <c r="E133" s="135">
        <f t="shared" si="282"/>
        <v>0.94647689272735624</v>
      </c>
      <c r="F133" s="135">
        <f t="shared" si="283"/>
        <v>1.4923829867994343</v>
      </c>
      <c r="G133" s="135">
        <f t="shared" si="284"/>
        <v>1.3048745209924055</v>
      </c>
      <c r="H133" s="135">
        <f t="shared" si="285"/>
        <v>1.2175673397769671</v>
      </c>
      <c r="I133" s="135">
        <f t="shared" si="286"/>
        <v>0.90198065140037176</v>
      </c>
      <c r="J133" s="135">
        <f t="shared" si="287"/>
        <v>0.63325572588687862</v>
      </c>
      <c r="K133" s="142">
        <f t="shared" si="288"/>
        <v>0.48488285365805084</v>
      </c>
      <c r="O133" s="106">
        <v>1</v>
      </c>
      <c r="P133" s="106">
        <v>1.1139977998410697</v>
      </c>
      <c r="Q133" s="106">
        <v>0.94647689272735624</v>
      </c>
      <c r="R133">
        <v>1.4923829867994343</v>
      </c>
      <c r="S133">
        <v>1.3392048330957491</v>
      </c>
      <c r="T133">
        <v>1.2175673397769671</v>
      </c>
      <c r="U133">
        <v>0.90198065140037176</v>
      </c>
      <c r="V133">
        <v>0.65894307123952411</v>
      </c>
      <c r="W133">
        <v>0.48488285365805084</v>
      </c>
      <c r="Y133" s="152">
        <v>0</v>
      </c>
      <c r="Z133" s="153">
        <v>4.3716020686981355E-2</v>
      </c>
      <c r="AA133" s="153">
        <v>3.4338302942164556E-2</v>
      </c>
      <c r="AB133" s="153">
        <v>4.7495017791274005E-2</v>
      </c>
      <c r="AC133" s="153">
        <v>5.1269695650641385E-2</v>
      </c>
      <c r="AD133" s="153">
        <v>4.1473439163020771E-2</v>
      </c>
      <c r="AE133" s="153">
        <v>4.8630288227840129E-2</v>
      </c>
      <c r="AF133" s="153">
        <v>7.7965294647762348E-2</v>
      </c>
      <c r="AG133" s="154">
        <v>4.247063672965256E-2</v>
      </c>
    </row>
    <row r="134" spans="1:33" x14ac:dyDescent="0.25">
      <c r="A134" s="139" t="s">
        <v>193</v>
      </c>
      <c r="B134" s="134" t="s">
        <v>198</v>
      </c>
      <c r="C134" s="134">
        <f t="shared" si="280"/>
        <v>1</v>
      </c>
      <c r="D134" s="134">
        <f t="shared" si="281"/>
        <v>0.62251736906424093</v>
      </c>
      <c r="E134" s="134">
        <f t="shared" si="282"/>
        <v>0.41805582770107208</v>
      </c>
      <c r="F134" s="134">
        <f t="shared" si="283"/>
        <v>0.92278202388376052</v>
      </c>
      <c r="G134" s="134">
        <f t="shared" si="284"/>
        <v>1.0892282503662019</v>
      </c>
      <c r="H134" s="134">
        <f t="shared" si="285"/>
        <v>0.78717231066133386</v>
      </c>
      <c r="I134" s="134">
        <f t="shared" si="286"/>
        <v>0.61785197484820675</v>
      </c>
      <c r="J134" s="134">
        <f t="shared" si="287"/>
        <v>0.40039715882542043</v>
      </c>
      <c r="K134" s="140">
        <f t="shared" si="288"/>
        <v>0.25024324508805712</v>
      </c>
      <c r="O134" s="106">
        <v>1</v>
      </c>
      <c r="P134" s="106">
        <v>0.62251736906424093</v>
      </c>
      <c r="Q134" s="106">
        <v>0.41805582770107208</v>
      </c>
      <c r="R134">
        <v>0.92278202388376052</v>
      </c>
      <c r="S134">
        <v>1.1230801747064323</v>
      </c>
      <c r="T134">
        <v>0.78717231066133386</v>
      </c>
      <c r="U134">
        <v>0.61785197484820675</v>
      </c>
      <c r="V134">
        <v>0.40039715882542043</v>
      </c>
      <c r="W134">
        <v>0.25024324508805712</v>
      </c>
      <c r="Y134" s="152">
        <v>0</v>
      </c>
      <c r="Z134" s="153">
        <v>2.1561585712516231E-2</v>
      </c>
      <c r="AA134" s="153">
        <v>-1.2849478544928366E-3</v>
      </c>
      <c r="AB134" s="153">
        <v>-2.4147433895385859E-2</v>
      </c>
      <c r="AC134" s="153">
        <v>6.028407428539858E-2</v>
      </c>
      <c r="AD134" s="153">
        <v>-3.3581528770142782E-2</v>
      </c>
      <c r="AE134" s="153">
        <v>-1.3556293172052379E-3</v>
      </c>
      <c r="AF134" s="153">
        <v>-1.4350740720722581E-2</v>
      </c>
      <c r="AG134" s="154">
        <v>-2.516052868173202E-2</v>
      </c>
    </row>
    <row r="135" spans="1:33" x14ac:dyDescent="0.25">
      <c r="A135" s="141" t="s">
        <v>193</v>
      </c>
      <c r="B135" s="135" t="s">
        <v>203</v>
      </c>
      <c r="C135" s="135">
        <f t="shared" si="280"/>
        <v>1</v>
      </c>
      <c r="D135" s="135">
        <f t="shared" si="281"/>
        <v>0.86075286878620272</v>
      </c>
      <c r="E135" s="135">
        <f t="shared" si="282"/>
        <v>0.74144444139302335</v>
      </c>
      <c r="F135" s="135">
        <f t="shared" si="283"/>
        <v>0.97198093735425917</v>
      </c>
      <c r="G135" s="135">
        <f t="shared" si="284"/>
        <v>0.85694999663367999</v>
      </c>
      <c r="H135" s="135">
        <f t="shared" si="285"/>
        <v>0.74603866947328568</v>
      </c>
      <c r="I135" s="135">
        <f t="shared" si="286"/>
        <v>0.70282247263125885</v>
      </c>
      <c r="J135" s="135">
        <f t="shared" si="287"/>
        <v>0.66108852068714141</v>
      </c>
      <c r="K135" s="142">
        <f t="shared" si="288"/>
        <v>0.67409835410686825</v>
      </c>
      <c r="O135" s="106">
        <v>1</v>
      </c>
      <c r="P135" s="106">
        <v>0.86075286878620272</v>
      </c>
      <c r="Q135" s="106">
        <v>0.74144444139302335</v>
      </c>
      <c r="R135">
        <v>0.97198093735425917</v>
      </c>
      <c r="S135">
        <v>0.87905343455406504</v>
      </c>
      <c r="T135">
        <v>0.74603866947328568</v>
      </c>
      <c r="U135">
        <v>0.70282247263125885</v>
      </c>
      <c r="V135">
        <v>0.67836540663092981</v>
      </c>
      <c r="W135">
        <v>0.67409835410686825</v>
      </c>
      <c r="Y135" s="152">
        <v>0</v>
      </c>
      <c r="Z135" s="153">
        <v>1.8457019528475064E-2</v>
      </c>
      <c r="AA135" s="153">
        <v>4.5732554774692229E-2</v>
      </c>
      <c r="AB135" s="153">
        <v>3.9039594623887675E-2</v>
      </c>
      <c r="AC135" s="153">
        <v>5.0289179363932152E-2</v>
      </c>
      <c r="AD135" s="153">
        <v>-1.0808650895157259E-2</v>
      </c>
      <c r="AE135" s="153">
        <v>6.7460908256770195E-3</v>
      </c>
      <c r="AF135" s="153">
        <v>5.0936813035892481E-2</v>
      </c>
      <c r="AG135" s="154">
        <v>-1.1624519516128725E-2</v>
      </c>
    </row>
    <row r="136" spans="1:33" x14ac:dyDescent="0.25">
      <c r="A136" s="139" t="s">
        <v>193</v>
      </c>
      <c r="B136" s="134" t="s">
        <v>216</v>
      </c>
      <c r="C136" s="134"/>
      <c r="D136" s="134"/>
      <c r="E136" s="134"/>
      <c r="F136" s="134"/>
      <c r="G136" s="134"/>
      <c r="H136" s="134"/>
      <c r="I136" s="134"/>
      <c r="J136" s="134"/>
      <c r="K136" s="140"/>
      <c r="Y136" s="152">
        <v>0</v>
      </c>
      <c r="Z136" s="153">
        <v>0.13262485834742782</v>
      </c>
      <c r="AA136" s="153">
        <v>0.52705587000103615</v>
      </c>
      <c r="AB136" s="153">
        <v>0.3562872443312225</v>
      </c>
      <c r="AC136" s="153">
        <v>0.64011214858168675</v>
      </c>
      <c r="AD136" s="153">
        <v>0.94848478895347987</v>
      </c>
      <c r="AE136" s="153">
        <v>0.78170544809983378</v>
      </c>
      <c r="AF136" s="153">
        <v>0.71108776081120961</v>
      </c>
      <c r="AG136" s="154">
        <v>0.65670819674368153</v>
      </c>
    </row>
    <row r="137" spans="1:33" x14ac:dyDescent="0.25">
      <c r="A137" s="141" t="s">
        <v>193</v>
      </c>
      <c r="B137" s="135" t="s">
        <v>206</v>
      </c>
      <c r="C137" s="135">
        <f t="shared" ref="C137:K138" si="289">IF(ABS(Y137)&lt;0.05,O137,IF(ABS(Y137)&lt;0.1,O137*(1-(Y137/$M$3)),O137*(1-(Y137/($M$3/2)))))</f>
        <v>1</v>
      </c>
      <c r="D137" s="135">
        <f t="shared" si="289"/>
        <v>1.0047320260516936</v>
      </c>
      <c r="E137" s="135">
        <f t="shared" si="289"/>
        <v>0.83367111574096209</v>
      </c>
      <c r="F137" s="135">
        <f t="shared" si="289"/>
        <v>0.93458617519978671</v>
      </c>
      <c r="G137" s="135">
        <f t="shared" si="289"/>
        <v>0.85055098117652261</v>
      </c>
      <c r="H137" s="135">
        <f t="shared" si="289"/>
        <v>0.69844137047990884</v>
      </c>
      <c r="I137" s="135">
        <f t="shared" si="289"/>
        <v>0.61682378284205641</v>
      </c>
      <c r="J137" s="135">
        <f t="shared" si="289"/>
        <v>0.51299973658004649</v>
      </c>
      <c r="K137" s="142">
        <f t="shared" si="289"/>
        <v>0.38304783951648075</v>
      </c>
      <c r="O137" s="106">
        <v>1</v>
      </c>
      <c r="P137" s="106">
        <v>1.0047320260516936</v>
      </c>
      <c r="Q137" s="106">
        <v>0.83367111574096209</v>
      </c>
      <c r="R137">
        <v>0.93458617519978671</v>
      </c>
      <c r="S137">
        <v>0.85055098117652261</v>
      </c>
      <c r="T137">
        <v>0.71646835084011407</v>
      </c>
      <c r="U137">
        <v>0.61682378284205641</v>
      </c>
      <c r="V137">
        <v>0.53299253019691384</v>
      </c>
      <c r="W137">
        <v>0.39856363125018923</v>
      </c>
      <c r="Y137" s="152">
        <v>0</v>
      </c>
      <c r="Z137" s="153">
        <v>-3.5060309019070333E-2</v>
      </c>
      <c r="AA137" s="153">
        <v>3.7667167615933993E-2</v>
      </c>
      <c r="AB137" s="153">
        <v>4.8987940028297344E-2</v>
      </c>
      <c r="AC137" s="153">
        <v>3.7936654299950266E-2</v>
      </c>
      <c r="AD137" s="153">
        <v>5.0321777198022097E-2</v>
      </c>
      <c r="AE137" s="153">
        <v>4.6455183074534938E-2</v>
      </c>
      <c r="AF137" s="153">
        <v>7.5020914869035976E-2</v>
      </c>
      <c r="AG137" s="154">
        <v>7.7858542612328052E-2</v>
      </c>
    </row>
    <row r="138" spans="1:33" x14ac:dyDescent="0.25">
      <c r="A138" s="139" t="s">
        <v>193</v>
      </c>
      <c r="B138" s="134" t="s">
        <v>201</v>
      </c>
      <c r="C138" s="134">
        <f t="shared" si="289"/>
        <v>1</v>
      </c>
      <c r="D138" s="134">
        <f t="shared" si="289"/>
        <v>0.79690553282729815</v>
      </c>
      <c r="E138" s="134">
        <f t="shared" si="289"/>
        <v>0.70821332300903628</v>
      </c>
      <c r="F138" s="134">
        <f t="shared" si="289"/>
        <v>0.62442289607676349</v>
      </c>
      <c r="G138" s="134">
        <f t="shared" si="289"/>
        <v>0.63010092872817769</v>
      </c>
      <c r="H138" s="134">
        <f t="shared" si="289"/>
        <v>0.48976202244090539</v>
      </c>
      <c r="I138" s="134">
        <f t="shared" si="289"/>
        <v>0.36905696203799576</v>
      </c>
      <c r="J138" s="134">
        <f t="shared" si="289"/>
        <v>0.29900371347877963</v>
      </c>
      <c r="K138" s="140">
        <f t="shared" si="289"/>
        <v>0.19029578294282604</v>
      </c>
      <c r="O138" s="106">
        <v>1</v>
      </c>
      <c r="P138" s="106">
        <v>0.79690553282729815</v>
      </c>
      <c r="Q138" s="106">
        <v>0.70821332300903628</v>
      </c>
      <c r="R138">
        <v>0.62442289607676349</v>
      </c>
      <c r="S138">
        <v>0.63010092872817769</v>
      </c>
      <c r="T138">
        <v>0.48976202244090539</v>
      </c>
      <c r="U138">
        <v>0.36905696203799576</v>
      </c>
      <c r="V138">
        <v>0.31273811172376814</v>
      </c>
      <c r="W138">
        <v>0.21429064630949057</v>
      </c>
      <c r="Y138" s="152">
        <v>0</v>
      </c>
      <c r="Z138" s="153">
        <v>-2.7415817140963295E-2</v>
      </c>
      <c r="AA138" s="153">
        <v>-3.6943068649821782E-2</v>
      </c>
      <c r="AB138" s="153">
        <v>-2.9058122892036176E-2</v>
      </c>
      <c r="AC138" s="153">
        <v>1.7112290981230221E-2</v>
      </c>
      <c r="AD138" s="153">
        <v>4.7838509552669786E-2</v>
      </c>
      <c r="AE138" s="153">
        <v>2.7843724641009406E-2</v>
      </c>
      <c r="AF138" s="153">
        <v>8.7833223583057798E-2</v>
      </c>
      <c r="AG138" s="154">
        <v>0.11197345185104254</v>
      </c>
    </row>
    <row r="139" spans="1:33" x14ac:dyDescent="0.25">
      <c r="A139" s="141" t="s">
        <v>193</v>
      </c>
      <c r="B139" s="135" t="s">
        <v>215</v>
      </c>
      <c r="C139" s="135">
        <f t="shared" ref="C139" si="290">IF(ABS(Y139)&lt;0.05,O139,IF(ABS(Y139)&lt;0.1,O139*(1-(Y139/$M$3)),O139*(1-(Y139/($M$3/2)))))</f>
        <v>1</v>
      </c>
      <c r="D139" s="135">
        <f t="shared" ref="D139" si="291">IF(ABS(Z139)&lt;0.05,P139,IF(ABS(Z139)&lt;0.1,P139*(1-(Z139/$M$3)),P139*(1-(Z139/($M$3/2)))))</f>
        <v>0.7777108646770724</v>
      </c>
      <c r="E139" s="135">
        <f>IF(ABS(AA139)&lt;0.05,Q139,IF(ABS(AA139)&lt;0.1,Q139*(1-(AA139/$M$3)),Q139*(1-(AA139/($M$3/2)))))</f>
        <v>0.71064631174252868</v>
      </c>
      <c r="F139" s="135">
        <f t="shared" ref="F139" si="292">IF(ABS(AB139)&lt;0.05,R139,IF(ABS(AB139)&lt;0.1,R139*(1-(AB139/$M$3)),R139*(1-(AB139/($M$3/2)))))</f>
        <v>0.66599266121293643</v>
      </c>
      <c r="G139" s="135">
        <f t="shared" ref="G139" si="293">IF(ABS(AC139)&lt;0.05,S139,IF(ABS(AC139)&lt;0.1,S139*(1-(AC139/$M$3)),S139*(1-(AC139/($M$3/2)))))</f>
        <v>0.61016468220248221</v>
      </c>
      <c r="H139" s="135">
        <f t="shared" ref="H139" si="294">IF(ABS(AD139)&lt;0.05,T139,IF(ABS(AD139)&lt;0.1,T139*(1-(AD139/$M$3)),T139*(1-(AD139/($M$3/2)))))</f>
        <v>0.57853397768008696</v>
      </c>
      <c r="I139" s="135">
        <f t="shared" ref="I139" si="295">IF(ABS(AE139)&lt;0.05,U139,IF(ABS(AE139)&lt;0.1,U139*(1-(AE139/$M$3)),U139*(1-(AE139/($M$3/2)))))</f>
        <v>0.57467905967751243</v>
      </c>
      <c r="J139" s="135">
        <f t="shared" ref="J139" si="296">IF(ABS(AF139)&lt;0.05,V139,IF(ABS(AF139)&lt;0.1,V139*(1-(AF139/$M$3)),V139*(1-(AF139/($M$3/2)))))</f>
        <v>0.53633163263544037</v>
      </c>
      <c r="K139" s="142">
        <f t="shared" ref="K139" si="297">IF(ABS(AG139)&lt;0.05,W139,IF(ABS(AG139)&lt;0.1,W139*(1-(AG139/$M$3)),W139*(1-(AG139/($M$3/2)))))</f>
        <v>0.46147332146188036</v>
      </c>
      <c r="O139" s="106">
        <v>1</v>
      </c>
      <c r="P139" s="106">
        <v>0.7777108646770724</v>
      </c>
      <c r="Q139" s="106">
        <v>0.71064631174252868</v>
      </c>
      <c r="R139">
        <v>0.66599266121293643</v>
      </c>
      <c r="S139">
        <v>0.61016468220248221</v>
      </c>
      <c r="T139">
        <v>0.57853397768008696</v>
      </c>
      <c r="U139">
        <v>0.57467905967751243</v>
      </c>
      <c r="V139">
        <v>0.53633163263544037</v>
      </c>
      <c r="W139">
        <v>0.46147332146188036</v>
      </c>
      <c r="Y139" s="152"/>
      <c r="Z139" s="153"/>
      <c r="AA139" s="153"/>
      <c r="AB139" s="153"/>
      <c r="AC139" s="153"/>
      <c r="AD139" s="153"/>
      <c r="AE139" s="153"/>
      <c r="AF139" s="153"/>
      <c r="AG139" s="154"/>
    </row>
    <row r="140" spans="1:33" x14ac:dyDescent="0.25">
      <c r="A140" s="139" t="s">
        <v>193</v>
      </c>
      <c r="B140" s="134" t="s">
        <v>202</v>
      </c>
      <c r="C140" s="134">
        <f t="shared" ref="C140:C143" si="298">IF(ABS(Y140)&lt;0.05,O140,IF(ABS(Y140)&lt;0.1,O140*(1-(Y140/$M$3)),O140*(1-(Y140/($M$3/2)))))</f>
        <v>1</v>
      </c>
      <c r="D140" s="134">
        <f t="shared" ref="D140:D143" si="299">IF(ABS(Z140)&lt;0.05,P140,IF(ABS(Z140)&lt;0.1,P140*(1-(Z140/$M$3)),P140*(1-(Z140/($M$3/2)))))</f>
        <v>0.8118931608997364</v>
      </c>
      <c r="E140" s="134">
        <f t="shared" ref="E140:E143" si="300">IF(ABS(AA140)&lt;0.05,Q140,IF(ABS(AA140)&lt;0.1,Q140*(1-(AA140/$M$3)),Q140*(1-(AA140/($M$3/2)))))</f>
        <v>0.69560137354978846</v>
      </c>
      <c r="F140" s="134">
        <f t="shared" ref="F140:F143" si="301">IF(ABS(AB140)&lt;0.05,R140,IF(ABS(AB140)&lt;0.1,R140*(1-(AB140/$M$3)),R140*(1-(AB140/($M$3/2)))))</f>
        <v>0.61578872847260269</v>
      </c>
      <c r="G140" s="134">
        <f t="shared" ref="G140:G143" si="302">IF(ABS(AC140)&lt;0.05,S140,IF(ABS(AC140)&lt;0.1,S140*(1-(AC140/$M$3)),S140*(1-(AC140/($M$3/2)))))</f>
        <v>0.579148474430212</v>
      </c>
      <c r="H140" s="134">
        <f t="shared" ref="H140:H143" si="303">IF(ABS(AD140)&lt;0.05,T140,IF(ABS(AD140)&lt;0.1,T140*(1-(AD140/$M$3)),T140*(1-(AD140/($M$3/2)))))</f>
        <v>0.47412383851546963</v>
      </c>
      <c r="I140" s="134">
        <f t="shared" ref="I140:I143" si="304">IF(ABS(AE140)&lt;0.05,U140,IF(ABS(AE140)&lt;0.1,U140*(1-(AE140/$M$3)),U140*(1-(AE140/($M$3/2)))))</f>
        <v>0.38488033776737773</v>
      </c>
      <c r="J140" s="134">
        <f t="shared" ref="J140:J143" si="305">IF(ABS(AF140)&lt;0.05,V140,IF(ABS(AF140)&lt;0.1,V140*(1-(AF140/$M$3)),V140*(1-(AF140/($M$3/2)))))</f>
        <v>0.30554511996244615</v>
      </c>
      <c r="K140" s="140">
        <f t="shared" ref="K140:K143" si="306">IF(ABS(AG140)&lt;0.05,W140,IF(ABS(AG140)&lt;0.1,W140*(1-(AG140/$M$3)),W140*(1-(AG140/($M$3/2)))))</f>
        <v>0.20898795209088036</v>
      </c>
      <c r="O140" s="106">
        <v>1</v>
      </c>
      <c r="P140" s="106">
        <v>0.8118931608997364</v>
      </c>
      <c r="Q140" s="106">
        <v>0.69560137354978846</v>
      </c>
      <c r="R140">
        <v>0.61578872847260269</v>
      </c>
      <c r="S140">
        <v>0.579148474430212</v>
      </c>
      <c r="T140">
        <v>0.47412383851546963</v>
      </c>
      <c r="U140">
        <v>0.38488033776737773</v>
      </c>
      <c r="V140">
        <v>0.31384213310699999</v>
      </c>
      <c r="W140">
        <v>0.20898795209088036</v>
      </c>
      <c r="Y140" s="152">
        <v>0</v>
      </c>
      <c r="Z140" s="153">
        <v>-3.6703708387375515E-2</v>
      </c>
      <c r="AA140" s="153">
        <v>4.2612999593240872E-2</v>
      </c>
      <c r="AB140" s="153">
        <v>3.5303752700949424E-2</v>
      </c>
      <c r="AC140" s="153">
        <v>4.698777081313267E-2</v>
      </c>
      <c r="AD140" s="153">
        <v>2.6270855320470941E-2</v>
      </c>
      <c r="AE140" s="153">
        <v>3.9904535095561328E-2</v>
      </c>
      <c r="AF140" s="153">
        <v>5.2873800355703479E-2</v>
      </c>
      <c r="AG140" s="154">
        <v>3.282082468679233E-3</v>
      </c>
    </row>
    <row r="141" spans="1:33" x14ac:dyDescent="0.25">
      <c r="A141" s="141" t="s">
        <v>193</v>
      </c>
      <c r="B141" s="135" t="s">
        <v>200</v>
      </c>
      <c r="C141" s="135">
        <f t="shared" si="298"/>
        <v>1</v>
      </c>
      <c r="D141" s="135">
        <f t="shared" si="299"/>
        <v>0.99886032890941912</v>
      </c>
      <c r="E141" s="135">
        <f t="shared" si="300"/>
        <v>70.891177141067843</v>
      </c>
      <c r="F141" s="135">
        <f t="shared" si="301"/>
        <v>0.29454165283177036</v>
      </c>
      <c r="G141" s="135">
        <f t="shared" si="302"/>
        <v>0.2632191810011002</v>
      </c>
      <c r="H141" s="135">
        <f t="shared" si="303"/>
        <v>0.27346416356243186</v>
      </c>
      <c r="I141" s="135">
        <f t="shared" si="304"/>
        <v>0.2423023317957998</v>
      </c>
      <c r="J141" s="135">
        <f t="shared" si="305"/>
        <v>0.22117224313267492</v>
      </c>
      <c r="K141" s="142">
        <f t="shared" si="306"/>
        <v>0.18471272866036381</v>
      </c>
      <c r="O141" s="106">
        <v>1</v>
      </c>
      <c r="P141" s="106">
        <v>0.99886032890941912</v>
      </c>
      <c r="Q141" s="106">
        <v>47.051986477475985</v>
      </c>
      <c r="R141">
        <v>0.29454165283177036</v>
      </c>
      <c r="S141">
        <v>0.2632191810011002</v>
      </c>
      <c r="T141">
        <v>0.27346416356243186</v>
      </c>
      <c r="U141">
        <v>0.2423023317957998</v>
      </c>
      <c r="V141">
        <v>0.22117224313267492</v>
      </c>
      <c r="W141">
        <v>0.18471272866036381</v>
      </c>
      <c r="Y141" s="152">
        <v>0</v>
      </c>
      <c r="Z141" s="153">
        <v>-3.5475554422092427E-3</v>
      </c>
      <c r="AA141" s="153">
        <v>-0.50665641237068271</v>
      </c>
      <c r="AB141" s="153">
        <v>2.8169174436801416E-2</v>
      </c>
      <c r="AC141" s="153">
        <v>7.9793626572739621E-4</v>
      </c>
      <c r="AD141" s="153">
        <v>3.5922940074405163E-2</v>
      </c>
      <c r="AE141" s="153">
        <v>2.3585014597638801E-2</v>
      </c>
      <c r="AF141" s="153">
        <v>4.6655278825144524E-2</v>
      </c>
      <c r="AG141" s="154">
        <v>4.2564759514677676E-2</v>
      </c>
    </row>
    <row r="142" spans="1:33" x14ac:dyDescent="0.25">
      <c r="A142" s="139" t="s">
        <v>193</v>
      </c>
      <c r="B142" s="134" t="s">
        <v>211</v>
      </c>
      <c r="C142" s="134">
        <f t="shared" si="298"/>
        <v>1</v>
      </c>
      <c r="D142" s="134">
        <f t="shared" si="299"/>
        <v>0.86759974904023696</v>
      </c>
      <c r="E142" s="134">
        <f t="shared" si="300"/>
        <v>0.66494081318821419</v>
      </c>
      <c r="F142" s="134">
        <f t="shared" si="301"/>
        <v>0.92407640783658396</v>
      </c>
      <c r="G142" s="134">
        <f t="shared" si="302"/>
        <v>0.83004194946390342</v>
      </c>
      <c r="H142" s="134">
        <f t="shared" si="303"/>
        <v>0.7175472555646506</v>
      </c>
      <c r="I142" s="134">
        <f t="shared" si="304"/>
        <v>0.65770248663064634</v>
      </c>
      <c r="J142" s="134">
        <f t="shared" si="305"/>
        <v>0.59018885005142696</v>
      </c>
      <c r="K142" s="140">
        <f t="shared" si="306"/>
        <v>0.56006167249779415</v>
      </c>
      <c r="O142" s="106">
        <v>1</v>
      </c>
      <c r="P142" s="106">
        <v>0.86759974904023696</v>
      </c>
      <c r="Q142" s="106">
        <v>0.66494081318821419</v>
      </c>
      <c r="R142">
        <v>0.92407640783658396</v>
      </c>
      <c r="S142">
        <v>0.83004194946390342</v>
      </c>
      <c r="T142">
        <v>0.7175472555646506</v>
      </c>
      <c r="U142">
        <v>0.65770248663064634</v>
      </c>
      <c r="V142">
        <v>0.60581190099018911</v>
      </c>
      <c r="W142">
        <v>0.57620024999672204</v>
      </c>
      <c r="Y142" s="152">
        <v>0</v>
      </c>
      <c r="Z142" s="153">
        <v>-1.133823539140783E-2</v>
      </c>
      <c r="AA142" s="153">
        <v>3.3677543734633671E-2</v>
      </c>
      <c r="AB142" s="153">
        <v>4.0843598677119973E-2</v>
      </c>
      <c r="AC142" s="153">
        <v>2.6829581919659607E-2</v>
      </c>
      <c r="AD142" s="153">
        <v>4.7757123409798208E-2</v>
      </c>
      <c r="AE142" s="153">
        <v>4.2421958138177236E-2</v>
      </c>
      <c r="AF142" s="153">
        <v>5.1577233505075037E-2</v>
      </c>
      <c r="AG142" s="154">
        <v>5.6017252679149698E-2</v>
      </c>
    </row>
    <row r="143" spans="1:33" x14ac:dyDescent="0.25">
      <c r="A143" s="141" t="s">
        <v>193</v>
      </c>
      <c r="B143" s="135" t="s">
        <v>199</v>
      </c>
      <c r="C143" s="135">
        <f t="shared" si="298"/>
        <v>1</v>
      </c>
      <c r="D143" s="135">
        <f t="shared" si="299"/>
        <v>12.046039841843408</v>
      </c>
      <c r="E143" s="135">
        <f t="shared" si="300"/>
        <v>14.999689239776135</v>
      </c>
      <c r="F143" s="135">
        <f t="shared" si="301"/>
        <v>11.945415022378818</v>
      </c>
      <c r="G143" s="135">
        <f t="shared" si="302"/>
        <v>12.05826646654347</v>
      </c>
      <c r="H143" s="135">
        <f t="shared" si="303"/>
        <v>11.740531398491658</v>
      </c>
      <c r="I143" s="135">
        <f t="shared" si="304"/>
        <v>11.38941726817364</v>
      </c>
      <c r="J143" s="135">
        <f t="shared" si="305"/>
        <v>10.665669471768142</v>
      </c>
      <c r="K143" s="142">
        <f t="shared" si="306"/>
        <v>11.453794388527214</v>
      </c>
      <c r="O143" s="106">
        <v>1</v>
      </c>
      <c r="P143" s="106">
        <v>10.120741614755755</v>
      </c>
      <c r="Q143" s="106">
        <v>11.31245960776463</v>
      </c>
      <c r="R143" s="106">
        <v>10.071342521990925</v>
      </c>
      <c r="S143" s="106">
        <v>10.112298859052887</v>
      </c>
      <c r="T143" s="106">
        <v>9.9826724076328297</v>
      </c>
      <c r="U143" s="106">
        <v>9.8355385125869859</v>
      </c>
      <c r="V143" s="106">
        <v>9.5764601465940178</v>
      </c>
      <c r="W143" s="106">
        <v>9.8815959363290435</v>
      </c>
      <c r="Y143" s="152">
        <v>0</v>
      </c>
      <c r="Z143" s="153">
        <v>-0.19023291971811848</v>
      </c>
      <c r="AA143" s="153">
        <v>-0.32594411470699697</v>
      </c>
      <c r="AB143" s="153">
        <v>-0.18607971045526739</v>
      </c>
      <c r="AC143" s="153">
        <v>-0.19243572946308696</v>
      </c>
      <c r="AD143" s="153">
        <v>-0.17609102243150393</v>
      </c>
      <c r="AE143" s="153">
        <v>-0.15798613910139075</v>
      </c>
      <c r="AF143" s="153">
        <v>-0.11373819850976105</v>
      </c>
      <c r="AG143" s="154">
        <v>-0.15910369765455465</v>
      </c>
    </row>
    <row r="144" spans="1:33" x14ac:dyDescent="0.25">
      <c r="A144" s="139" t="s">
        <v>193</v>
      </c>
      <c r="B144" s="134" t="s">
        <v>207</v>
      </c>
      <c r="C144" s="134">
        <f t="shared" ref="C144:C146" si="307">O144</f>
        <v>1</v>
      </c>
      <c r="D144" s="134">
        <f t="shared" ref="D144:D146" si="308">P144</f>
        <v>0.97979457699710004</v>
      </c>
      <c r="E144" s="134">
        <f t="shared" ref="E144:E146" si="309">Q144</f>
        <v>0.86244191899863987</v>
      </c>
      <c r="F144" s="134">
        <f t="shared" ref="F144:F146" si="310">R144</f>
        <v>0.90984449370550202</v>
      </c>
      <c r="G144" s="134">
        <f t="shared" ref="G144:G146" si="311">S144</f>
        <v>0.86480768061189806</v>
      </c>
      <c r="H144" s="134">
        <f t="shared" ref="H144:H146" si="312">T144</f>
        <v>0.81486062669243398</v>
      </c>
      <c r="I144" s="134">
        <f t="shared" ref="I144:I146" si="313">U144</f>
        <v>0.74</v>
      </c>
      <c r="J144" s="134">
        <f t="shared" ref="J144:J146" si="314">V144</f>
        <v>0.65</v>
      </c>
      <c r="K144" s="140">
        <f t="shared" ref="K144:K146" si="315">W144</f>
        <v>0.64745562869115403</v>
      </c>
      <c r="O144" s="106">
        <v>1</v>
      </c>
      <c r="P144" s="106">
        <v>0.97979457699710004</v>
      </c>
      <c r="Q144" s="106">
        <v>0.86244191899863987</v>
      </c>
      <c r="R144">
        <v>0.90984449370550202</v>
      </c>
      <c r="S144">
        <v>0.86480768061189806</v>
      </c>
      <c r="T144">
        <v>0.81486062669243398</v>
      </c>
      <c r="U144">
        <v>0.74</v>
      </c>
      <c r="V144">
        <v>0.65</v>
      </c>
      <c r="W144">
        <v>0.64745562869115403</v>
      </c>
      <c r="Y144" s="152">
        <v>0</v>
      </c>
      <c r="Z144" s="153">
        <v>-8.2660695668159197E-3</v>
      </c>
      <c r="AA144" s="153">
        <v>0.12033796189274437</v>
      </c>
      <c r="AB144" s="153">
        <v>-9.4998008461428432E-2</v>
      </c>
      <c r="AC144" s="153">
        <v>-0.11663155515701588</v>
      </c>
      <c r="AD144" s="153">
        <v>-2.4872109678315522E-2</v>
      </c>
      <c r="AE144" s="153">
        <v>4.1639004419220638E-2</v>
      </c>
      <c r="AF144" s="153">
        <v>0.11422418889111659</v>
      </c>
      <c r="AG144" s="154">
        <v>0.42972561939666237</v>
      </c>
    </row>
    <row r="145" spans="1:33" x14ac:dyDescent="0.25">
      <c r="A145" s="141" t="s">
        <v>193</v>
      </c>
      <c r="B145" s="135" t="s">
        <v>208</v>
      </c>
      <c r="C145" s="135">
        <f t="shared" si="307"/>
        <v>1</v>
      </c>
      <c r="D145" s="135">
        <f t="shared" si="308"/>
        <v>0.97979457699710004</v>
      </c>
      <c r="E145" s="135">
        <f t="shared" si="309"/>
        <v>0.86244191899863987</v>
      </c>
      <c r="F145" s="135">
        <f t="shared" si="310"/>
        <v>0.90984449370550202</v>
      </c>
      <c r="G145" s="135">
        <f t="shared" si="311"/>
        <v>0.86480768061189806</v>
      </c>
      <c r="H145" s="135">
        <f t="shared" si="312"/>
        <v>0.81486062669243398</v>
      </c>
      <c r="I145" s="135">
        <f t="shared" si="313"/>
        <v>0.76121834561547597</v>
      </c>
      <c r="J145" s="135">
        <f t="shared" si="314"/>
        <v>0.70505450606500197</v>
      </c>
      <c r="K145" s="142">
        <f t="shared" si="315"/>
        <v>0.64745562869115403</v>
      </c>
      <c r="O145" s="106">
        <v>1</v>
      </c>
      <c r="P145" s="106">
        <v>0.97979457699710004</v>
      </c>
      <c r="Q145" s="106">
        <v>0.86244191899863987</v>
      </c>
      <c r="R145">
        <v>0.90984449370550202</v>
      </c>
      <c r="S145">
        <v>0.86480768061189806</v>
      </c>
      <c r="T145">
        <v>0.81486062669243398</v>
      </c>
      <c r="U145">
        <v>0.76121834561547597</v>
      </c>
      <c r="V145">
        <v>0.70505450606500197</v>
      </c>
      <c r="W145">
        <v>0.64745562869115403</v>
      </c>
      <c r="Y145" s="152">
        <v>0</v>
      </c>
      <c r="Z145" s="153">
        <v>-3.5246523670685793E-2</v>
      </c>
      <c r="AA145" s="153">
        <v>0.13229510895378099</v>
      </c>
      <c r="AB145" s="153">
        <v>-0.26054236872822784</v>
      </c>
      <c r="AC145" s="153">
        <v>-0.27114498077467358</v>
      </c>
      <c r="AD145" s="153">
        <v>-0.16406868011587949</v>
      </c>
      <c r="AE145" s="153">
        <v>-0.10043786559720416</v>
      </c>
      <c r="AF145" s="153">
        <v>-2.4182509257406632E-2</v>
      </c>
      <c r="AG145" s="154">
        <v>0.14826675467307282</v>
      </c>
    </row>
    <row r="146" spans="1:33" ht="15.75" thickBot="1" x14ac:dyDescent="0.3">
      <c r="A146" s="146" t="s">
        <v>193</v>
      </c>
      <c r="B146" s="147" t="s">
        <v>209</v>
      </c>
      <c r="C146" s="147">
        <f t="shared" si="307"/>
        <v>1</v>
      </c>
      <c r="D146" s="147">
        <f t="shared" si="308"/>
        <v>0.97979457699710004</v>
      </c>
      <c r="E146" s="147">
        <f t="shared" si="309"/>
        <v>0.86244191899863987</v>
      </c>
      <c r="F146" s="147">
        <f t="shared" si="310"/>
        <v>0.90984449370550202</v>
      </c>
      <c r="G146" s="147">
        <f t="shared" si="311"/>
        <v>0.86480768061189806</v>
      </c>
      <c r="H146" s="147">
        <f t="shared" si="312"/>
        <v>0.81486062669243398</v>
      </c>
      <c r="I146" s="147">
        <f t="shared" si="313"/>
        <v>0.76121834561547597</v>
      </c>
      <c r="J146" s="147">
        <f t="shared" si="314"/>
        <v>0.70505450606500197</v>
      </c>
      <c r="K146" s="161">
        <f t="shared" si="315"/>
        <v>0.64745562869115403</v>
      </c>
      <c r="O146" s="106">
        <v>1</v>
      </c>
      <c r="P146" s="106">
        <v>0.97979457699710004</v>
      </c>
      <c r="Q146" s="106">
        <v>0.86244191899863987</v>
      </c>
      <c r="R146">
        <v>0.90984449370550202</v>
      </c>
      <c r="S146">
        <v>0.86480768061189806</v>
      </c>
      <c r="T146">
        <v>0.81486062669243398</v>
      </c>
      <c r="U146">
        <v>0.76121834561547597</v>
      </c>
      <c r="V146">
        <v>0.70505450606500197</v>
      </c>
      <c r="W146">
        <v>0.64745562869115403</v>
      </c>
      <c r="Y146" s="155">
        <v>0</v>
      </c>
      <c r="Z146" s="156">
        <v>-3.9680447407707924E-2</v>
      </c>
      <c r="AA146" s="156">
        <v>0.21321599580412187</v>
      </c>
      <c r="AB146" s="156">
        <v>-0.18795246103499205</v>
      </c>
      <c r="AC146" s="156">
        <v>-0.16324447489573798</v>
      </c>
      <c r="AD146" s="156">
        <v>-4.3524361625918988E-2</v>
      </c>
      <c r="AE146" s="156">
        <v>5.60864491521346E-3</v>
      </c>
      <c r="AF146" s="156">
        <v>6.4460025555944378E-2</v>
      </c>
      <c r="AG146" s="157">
        <v>0.26350895901016069</v>
      </c>
    </row>
    <row r="150" spans="1:33" x14ac:dyDescent="0.25">
      <c r="W150">
        <v>1.1000000000000001</v>
      </c>
    </row>
  </sheetData>
  <mergeCells count="2">
    <mergeCell ref="O1:W1"/>
    <mergeCell ref="Y1:AG1"/>
  </mergeCells>
  <conditionalFormatting sqref="C3:K146"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AEEI</vt:lpstr>
      <vt:lpstr>Code</vt:lpstr>
      <vt:lpstr>AEEI_ele</vt:lpstr>
      <vt:lpstr>AEEI_ff</vt:lpstr>
      <vt:lpstr>AEEI_ele_3</vt:lpstr>
      <vt:lpstr>AEEI_ff_3</vt:lpstr>
      <vt:lpstr>AEEI_ele_2</vt:lpstr>
      <vt:lpstr>AEEI_ff_2</vt:lpstr>
      <vt:lpstr>AEEI!Druckbereich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 Montenegro</cp:lastModifiedBy>
  <cp:lastPrinted>2013-06-06T12:47:30Z</cp:lastPrinted>
  <dcterms:created xsi:type="dcterms:W3CDTF">2013-06-06T08:53:10Z</dcterms:created>
  <dcterms:modified xsi:type="dcterms:W3CDTF">2021-02-19T17:38:28Z</dcterms:modified>
</cp:coreProperties>
</file>