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1820" activeTab="2"/>
  </bookViews>
  <sheets>
    <sheet name="ele_prod_vorher" sheetId="1" r:id="rId1"/>
    <sheet name="ele_prod_bw" sheetId="3" r:id="rId2"/>
    <sheet name="ele_prod" sheetId="5" r:id="rId3"/>
  </sheets>
  <externalReferences>
    <externalReference r:id="rId4"/>
    <externalReference r:id="rId5"/>
  </externalReferences>
  <calcPr calcId="145621"/>
</workbook>
</file>

<file path=xl/calcChain.xml><?xml version="1.0" encoding="utf-8"?>
<calcChain xmlns="http://schemas.openxmlformats.org/spreadsheetml/2006/main">
  <c r="A21" i="5" l="1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R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R17" i="5"/>
  <c r="Q17" i="5"/>
  <c r="P17" i="5"/>
  <c r="N17" i="5"/>
  <c r="M17" i="5"/>
  <c r="L17" i="5"/>
  <c r="K17" i="5"/>
  <c r="J17" i="5"/>
  <c r="I17" i="5"/>
  <c r="H17" i="5"/>
  <c r="G17" i="5"/>
  <c r="F17" i="5"/>
  <c r="E17" i="5"/>
  <c r="D17" i="5"/>
  <c r="C17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D15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R9" i="5"/>
  <c r="Q9" i="5"/>
  <c r="P9" i="5"/>
  <c r="O9" i="5"/>
  <c r="N9" i="5"/>
  <c r="M9" i="5"/>
  <c r="L9" i="5"/>
  <c r="K9" i="5"/>
  <c r="J9" i="5"/>
  <c r="I9" i="5"/>
  <c r="H9" i="5"/>
  <c r="G9" i="5"/>
  <c r="F9" i="5"/>
  <c r="D9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A1" i="5"/>
  <c r="R21" i="5" l="1"/>
  <c r="C21" i="5"/>
  <c r="K21" i="5"/>
  <c r="I21" i="5"/>
  <c r="Q21" i="5"/>
  <c r="S7" i="5"/>
  <c r="J21" i="5"/>
  <c r="M21" i="5"/>
  <c r="L21" i="5"/>
  <c r="F21" i="5"/>
  <c r="N21" i="5"/>
  <c r="E21" i="5"/>
  <c r="D21" i="5"/>
  <c r="G21" i="5"/>
  <c r="O21" i="5"/>
  <c r="H21" i="5"/>
  <c r="P21" i="5"/>
  <c r="B20" i="3" l="1"/>
  <c r="R20" i="3" l="1"/>
  <c r="L20" i="3"/>
  <c r="E19" i="3"/>
  <c r="E20" i="3" l="1"/>
  <c r="Q19" i="3"/>
  <c r="Q20" i="3"/>
  <c r="L19" i="3"/>
  <c r="B4" i="3" l="1"/>
  <c r="B5" i="3"/>
  <c r="B9" i="3" l="1"/>
  <c r="B10" i="3" s="1"/>
  <c r="E7" i="3"/>
  <c r="F7" i="3"/>
  <c r="B8" i="3"/>
  <c r="D8" i="3"/>
  <c r="E8" i="3"/>
  <c r="F8" i="3"/>
  <c r="E9" i="3"/>
  <c r="D10" i="3"/>
  <c r="E10" i="3"/>
  <c r="F10" i="3"/>
  <c r="D11" i="3"/>
  <c r="E11" i="3"/>
  <c r="F11" i="3"/>
  <c r="D12" i="3"/>
  <c r="E12" i="3"/>
  <c r="F12" i="3"/>
  <c r="D13" i="3"/>
  <c r="E13" i="3"/>
  <c r="F13" i="3"/>
  <c r="D14" i="3"/>
  <c r="E14" i="3"/>
  <c r="F14" i="3"/>
  <c r="B17" i="3"/>
  <c r="E15" i="3"/>
  <c r="D16" i="3"/>
  <c r="E16" i="3"/>
  <c r="F16" i="3"/>
  <c r="P18" i="3"/>
  <c r="R4" i="3"/>
  <c r="R5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S4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S5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G7" i="3"/>
  <c r="H7" i="3"/>
  <c r="I7" i="3"/>
  <c r="J7" i="3"/>
  <c r="K7" i="3"/>
  <c r="L7" i="3"/>
  <c r="M7" i="3"/>
  <c r="N7" i="3"/>
  <c r="O7" i="3"/>
  <c r="P7" i="3"/>
  <c r="Q7" i="3"/>
  <c r="R7" i="3"/>
  <c r="S7" i="3"/>
  <c r="G8" i="3"/>
  <c r="H8" i="3"/>
  <c r="I8" i="3"/>
  <c r="J8" i="3"/>
  <c r="K8" i="3"/>
  <c r="L8" i="3"/>
  <c r="M8" i="3"/>
  <c r="N8" i="3"/>
  <c r="O8" i="3"/>
  <c r="P8" i="3"/>
  <c r="Q8" i="3"/>
  <c r="R8" i="3"/>
  <c r="S8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F17" i="3"/>
  <c r="F18" i="3"/>
  <c r="F19" i="3"/>
  <c r="F20" i="3"/>
  <c r="D17" i="3"/>
  <c r="D18" i="3"/>
  <c r="D19" i="3"/>
  <c r="D20" i="3"/>
  <c r="B15" i="3" l="1"/>
  <c r="B16" i="3" s="1"/>
  <c r="B18" i="3"/>
  <c r="B3" i="3"/>
  <c r="S7" i="1" l="1"/>
  <c r="J21" i="1"/>
  <c r="S13" i="1"/>
  <c r="S18" i="1"/>
  <c r="S19" i="1"/>
  <c r="S20" i="1"/>
  <c r="B5" i="1"/>
  <c r="S10" i="1"/>
  <c r="L21" i="1"/>
  <c r="F21" i="1"/>
  <c r="S17" i="1"/>
  <c r="S6" i="1"/>
  <c r="H21" i="1"/>
  <c r="K21" i="1"/>
  <c r="I21" i="1"/>
  <c r="Q21" i="1"/>
  <c r="D3" i="3"/>
  <c r="G9" i="3"/>
  <c r="H9" i="3"/>
  <c r="I9" i="3"/>
  <c r="J9" i="3"/>
  <c r="K9" i="3"/>
  <c r="L9" i="3"/>
  <c r="M9" i="3"/>
  <c r="N9" i="3"/>
  <c r="O9" i="3"/>
  <c r="P9" i="3"/>
  <c r="Q9" i="3"/>
  <c r="R9" i="3"/>
  <c r="S9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E17" i="3"/>
  <c r="G17" i="3"/>
  <c r="H17" i="3"/>
  <c r="I17" i="3"/>
  <c r="J17" i="3"/>
  <c r="K17" i="3"/>
  <c r="L17" i="3"/>
  <c r="M17" i="3"/>
  <c r="N17" i="3"/>
  <c r="O17" i="3"/>
  <c r="Q17" i="3"/>
  <c r="R17" i="3"/>
  <c r="S17" i="3"/>
  <c r="E18" i="3"/>
  <c r="G18" i="3"/>
  <c r="H18" i="3"/>
  <c r="I18" i="3"/>
  <c r="J18" i="3"/>
  <c r="K18" i="3"/>
  <c r="L18" i="3"/>
  <c r="M18" i="3"/>
  <c r="N18" i="3"/>
  <c r="O18" i="3"/>
  <c r="Q18" i="3"/>
  <c r="S18" i="3"/>
  <c r="G19" i="3"/>
  <c r="H19" i="3"/>
  <c r="I19" i="3"/>
  <c r="J19" i="3"/>
  <c r="K19" i="3"/>
  <c r="M19" i="3"/>
  <c r="N19" i="3"/>
  <c r="O19" i="3"/>
  <c r="P19" i="3"/>
  <c r="R19" i="3"/>
  <c r="S19" i="3"/>
  <c r="G20" i="3"/>
  <c r="H20" i="3"/>
  <c r="I20" i="3"/>
  <c r="J20" i="3"/>
  <c r="K20" i="3"/>
  <c r="M20" i="3"/>
  <c r="N20" i="3"/>
  <c r="O20" i="3"/>
  <c r="P20" i="3"/>
  <c r="S20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D2" i="3"/>
  <c r="C2" i="1"/>
  <c r="A3" i="1"/>
  <c r="B3" i="1"/>
  <c r="C3" i="1"/>
  <c r="C43" i="1" s="1"/>
  <c r="D3" i="1"/>
  <c r="D43" i="1" s="1"/>
  <c r="E3" i="1"/>
  <c r="E43" i="1" s="1"/>
  <c r="F3" i="1"/>
  <c r="F43" i="1" s="1"/>
  <c r="G3" i="1"/>
  <c r="G43" i="1" s="1"/>
  <c r="H3" i="1"/>
  <c r="H43" i="1" s="1"/>
  <c r="I3" i="1"/>
  <c r="I43" i="1" s="1"/>
  <c r="J3" i="1"/>
  <c r="J43" i="1" s="1"/>
  <c r="K3" i="1"/>
  <c r="K43" i="1" s="1"/>
  <c r="L3" i="1"/>
  <c r="L43" i="1" s="1"/>
  <c r="M3" i="1"/>
  <c r="M43" i="1" s="1"/>
  <c r="N3" i="1"/>
  <c r="N43" i="1" s="1"/>
  <c r="O3" i="1"/>
  <c r="O43" i="1" s="1"/>
  <c r="P3" i="1"/>
  <c r="P43" i="1" s="1"/>
  <c r="Q3" i="1"/>
  <c r="Q43" i="1" s="1"/>
  <c r="R3" i="1"/>
  <c r="R43" i="1" s="1"/>
  <c r="S3" i="1"/>
  <c r="A4" i="1"/>
  <c r="B4" i="1"/>
  <c r="C4" i="1"/>
  <c r="C44" i="1" s="1"/>
  <c r="D4" i="1"/>
  <c r="D44" i="1" s="1"/>
  <c r="E4" i="1"/>
  <c r="E44" i="1" s="1"/>
  <c r="F4" i="1"/>
  <c r="F44" i="1" s="1"/>
  <c r="G4" i="1"/>
  <c r="G44" i="1" s="1"/>
  <c r="H4" i="1"/>
  <c r="H44" i="1" s="1"/>
  <c r="I4" i="1"/>
  <c r="I44" i="1" s="1"/>
  <c r="J4" i="1"/>
  <c r="J44" i="1" s="1"/>
  <c r="K4" i="1"/>
  <c r="K44" i="1" s="1"/>
  <c r="L4" i="1"/>
  <c r="L44" i="1" s="1"/>
  <c r="M4" i="1"/>
  <c r="M44" i="1" s="1"/>
  <c r="N4" i="1"/>
  <c r="N44" i="1" s="1"/>
  <c r="O4" i="1"/>
  <c r="O44" i="1" s="1"/>
  <c r="P4" i="1"/>
  <c r="P44" i="1" s="1"/>
  <c r="Q4" i="1"/>
  <c r="Q44" i="1" s="1"/>
  <c r="R4" i="1"/>
  <c r="R44" i="1" s="1"/>
  <c r="S4" i="1"/>
  <c r="A5" i="1"/>
  <c r="C5" i="1"/>
  <c r="C45" i="1" s="1"/>
  <c r="D5" i="1"/>
  <c r="D45" i="1" s="1"/>
  <c r="E5" i="1"/>
  <c r="E45" i="1" s="1"/>
  <c r="F5" i="1"/>
  <c r="F45" i="1" s="1"/>
  <c r="G5" i="1"/>
  <c r="G45" i="1" s="1"/>
  <c r="H5" i="1"/>
  <c r="H45" i="1" s="1"/>
  <c r="I5" i="1"/>
  <c r="I45" i="1" s="1"/>
  <c r="J5" i="1"/>
  <c r="J45" i="1" s="1"/>
  <c r="K5" i="1"/>
  <c r="K45" i="1" s="1"/>
  <c r="L5" i="1"/>
  <c r="L45" i="1" s="1"/>
  <c r="M5" i="1"/>
  <c r="M45" i="1" s="1"/>
  <c r="N5" i="1"/>
  <c r="N45" i="1" s="1"/>
  <c r="O5" i="1"/>
  <c r="O45" i="1" s="1"/>
  <c r="P5" i="1"/>
  <c r="P45" i="1" s="1"/>
  <c r="Q5" i="1"/>
  <c r="Q45" i="1" s="1"/>
  <c r="R5" i="1"/>
  <c r="R45" i="1" s="1"/>
  <c r="S5" i="1"/>
  <c r="A6" i="1"/>
  <c r="B6" i="1"/>
  <c r="C6" i="1"/>
  <c r="C46" i="1" s="1"/>
  <c r="D6" i="1"/>
  <c r="D46" i="1" s="1"/>
  <c r="E6" i="1"/>
  <c r="E46" i="1" s="1"/>
  <c r="F6" i="1"/>
  <c r="F46" i="1" s="1"/>
  <c r="G6" i="1"/>
  <c r="G46" i="1" s="1"/>
  <c r="H6" i="1"/>
  <c r="H46" i="1" s="1"/>
  <c r="I6" i="1"/>
  <c r="I46" i="1" s="1"/>
  <c r="J6" i="1"/>
  <c r="J46" i="1" s="1"/>
  <c r="K6" i="1"/>
  <c r="K46" i="1" s="1"/>
  <c r="L6" i="1"/>
  <c r="L46" i="1" s="1"/>
  <c r="M6" i="1"/>
  <c r="M46" i="1" s="1"/>
  <c r="N6" i="1"/>
  <c r="N46" i="1" s="1"/>
  <c r="O6" i="1"/>
  <c r="O46" i="1" s="1"/>
  <c r="P6" i="1"/>
  <c r="P46" i="1" s="1"/>
  <c r="Q6" i="1"/>
  <c r="Q46" i="1" s="1"/>
  <c r="R6" i="1"/>
  <c r="R46" i="1" s="1"/>
  <c r="A7" i="1"/>
  <c r="B7" i="1"/>
  <c r="C7" i="1"/>
  <c r="C47" i="1" s="1"/>
  <c r="D7" i="1"/>
  <c r="D47" i="1" s="1"/>
  <c r="E7" i="1"/>
  <c r="E47" i="1" s="1"/>
  <c r="F7" i="1"/>
  <c r="F47" i="1" s="1"/>
  <c r="G7" i="1"/>
  <c r="G47" i="1" s="1"/>
  <c r="H7" i="1"/>
  <c r="H47" i="1" s="1"/>
  <c r="I7" i="1"/>
  <c r="I47" i="1" s="1"/>
  <c r="J7" i="1"/>
  <c r="J47" i="1" s="1"/>
  <c r="K7" i="1"/>
  <c r="K47" i="1" s="1"/>
  <c r="L7" i="1"/>
  <c r="L47" i="1" s="1"/>
  <c r="M7" i="1"/>
  <c r="M47" i="1" s="1"/>
  <c r="N7" i="1"/>
  <c r="N47" i="1" s="1"/>
  <c r="O7" i="1"/>
  <c r="O47" i="1" s="1"/>
  <c r="P7" i="1"/>
  <c r="P47" i="1" s="1"/>
  <c r="Q7" i="1"/>
  <c r="Q47" i="1" s="1"/>
  <c r="R7" i="1"/>
  <c r="R47" i="1" s="1"/>
  <c r="A8" i="1"/>
  <c r="B8" i="1"/>
  <c r="C8" i="1"/>
  <c r="C48" i="1" s="1"/>
  <c r="D8" i="1"/>
  <c r="D48" i="1" s="1"/>
  <c r="E8" i="1"/>
  <c r="E48" i="1" s="1"/>
  <c r="F8" i="1"/>
  <c r="F48" i="1" s="1"/>
  <c r="G8" i="1"/>
  <c r="G48" i="1" s="1"/>
  <c r="H8" i="1"/>
  <c r="H48" i="1" s="1"/>
  <c r="I8" i="1"/>
  <c r="I48" i="1" s="1"/>
  <c r="J8" i="1"/>
  <c r="J48" i="1" s="1"/>
  <c r="K8" i="1"/>
  <c r="K48" i="1" s="1"/>
  <c r="L8" i="1"/>
  <c r="L48" i="1" s="1"/>
  <c r="M8" i="1"/>
  <c r="M48" i="1" s="1"/>
  <c r="N8" i="1"/>
  <c r="N48" i="1" s="1"/>
  <c r="O8" i="1"/>
  <c r="O48" i="1" s="1"/>
  <c r="P8" i="1"/>
  <c r="P48" i="1" s="1"/>
  <c r="Q8" i="1"/>
  <c r="Q48" i="1" s="1"/>
  <c r="R8" i="1"/>
  <c r="R48" i="1" s="1"/>
  <c r="S8" i="1"/>
  <c r="A9" i="1"/>
  <c r="B9" i="1"/>
  <c r="C9" i="1"/>
  <c r="C49" i="1" s="1"/>
  <c r="D9" i="1"/>
  <c r="D49" i="1" s="1"/>
  <c r="E9" i="1"/>
  <c r="E49" i="1" s="1"/>
  <c r="F9" i="1"/>
  <c r="F49" i="1" s="1"/>
  <c r="G9" i="1"/>
  <c r="G49" i="1" s="1"/>
  <c r="H9" i="1"/>
  <c r="H49" i="1" s="1"/>
  <c r="I9" i="1"/>
  <c r="I49" i="1" s="1"/>
  <c r="J9" i="1"/>
  <c r="J49" i="1" s="1"/>
  <c r="K9" i="1"/>
  <c r="K49" i="1" s="1"/>
  <c r="L9" i="1"/>
  <c r="L49" i="1" s="1"/>
  <c r="M9" i="1"/>
  <c r="M49" i="1" s="1"/>
  <c r="N9" i="1"/>
  <c r="N49" i="1" s="1"/>
  <c r="O9" i="1"/>
  <c r="O49" i="1" s="1"/>
  <c r="P9" i="1"/>
  <c r="P49" i="1" s="1"/>
  <c r="Q9" i="1"/>
  <c r="Q49" i="1" s="1"/>
  <c r="R9" i="1"/>
  <c r="R49" i="1" s="1"/>
  <c r="S9" i="1"/>
  <c r="A10" i="1"/>
  <c r="B10" i="1"/>
  <c r="C10" i="1"/>
  <c r="C50" i="1" s="1"/>
  <c r="D10" i="1"/>
  <c r="D50" i="1" s="1"/>
  <c r="E10" i="1"/>
  <c r="E50" i="1" s="1"/>
  <c r="F10" i="1"/>
  <c r="F50" i="1" s="1"/>
  <c r="G10" i="1"/>
  <c r="G50" i="1" s="1"/>
  <c r="H10" i="1"/>
  <c r="H50" i="1" s="1"/>
  <c r="I10" i="1"/>
  <c r="I50" i="1" s="1"/>
  <c r="J10" i="1"/>
  <c r="J50" i="1" s="1"/>
  <c r="K10" i="1"/>
  <c r="K50" i="1" s="1"/>
  <c r="L10" i="1"/>
  <c r="L50" i="1" s="1"/>
  <c r="M10" i="1"/>
  <c r="M50" i="1" s="1"/>
  <c r="N10" i="1"/>
  <c r="N50" i="1" s="1"/>
  <c r="O10" i="1"/>
  <c r="O50" i="1" s="1"/>
  <c r="P10" i="1"/>
  <c r="P50" i="1" s="1"/>
  <c r="Q10" i="1"/>
  <c r="Q50" i="1" s="1"/>
  <c r="R10" i="1"/>
  <c r="R50" i="1" s="1"/>
  <c r="A11" i="1"/>
  <c r="B11" i="1"/>
  <c r="C11" i="1"/>
  <c r="C51" i="1" s="1"/>
  <c r="D11" i="1"/>
  <c r="D51" i="1" s="1"/>
  <c r="E11" i="1"/>
  <c r="E51" i="1" s="1"/>
  <c r="F11" i="1"/>
  <c r="F51" i="1" s="1"/>
  <c r="G11" i="1"/>
  <c r="G51" i="1" s="1"/>
  <c r="H11" i="1"/>
  <c r="H51" i="1" s="1"/>
  <c r="I11" i="1"/>
  <c r="I51" i="1" s="1"/>
  <c r="J11" i="1"/>
  <c r="J51" i="1" s="1"/>
  <c r="K11" i="1"/>
  <c r="K51" i="1" s="1"/>
  <c r="L11" i="1"/>
  <c r="L51" i="1" s="1"/>
  <c r="M11" i="1"/>
  <c r="M51" i="1" s="1"/>
  <c r="N11" i="1"/>
  <c r="N51" i="1" s="1"/>
  <c r="O11" i="1"/>
  <c r="O51" i="1" s="1"/>
  <c r="P11" i="1"/>
  <c r="P51" i="1" s="1"/>
  <c r="Q11" i="1"/>
  <c r="Q51" i="1" s="1"/>
  <c r="R11" i="1"/>
  <c r="R51" i="1" s="1"/>
  <c r="S11" i="1"/>
  <c r="A12" i="1"/>
  <c r="B12" i="1"/>
  <c r="C12" i="1"/>
  <c r="C52" i="1" s="1"/>
  <c r="D12" i="1"/>
  <c r="D52" i="1" s="1"/>
  <c r="E12" i="1"/>
  <c r="E52" i="1" s="1"/>
  <c r="F12" i="1"/>
  <c r="F52" i="1" s="1"/>
  <c r="G12" i="1"/>
  <c r="G52" i="1" s="1"/>
  <c r="H12" i="1"/>
  <c r="H52" i="1" s="1"/>
  <c r="I12" i="1"/>
  <c r="I52" i="1" s="1"/>
  <c r="J12" i="1"/>
  <c r="J52" i="1" s="1"/>
  <c r="K12" i="1"/>
  <c r="K52" i="1" s="1"/>
  <c r="L12" i="1"/>
  <c r="L52" i="1" s="1"/>
  <c r="M12" i="1"/>
  <c r="M52" i="1" s="1"/>
  <c r="N12" i="1"/>
  <c r="N52" i="1" s="1"/>
  <c r="O12" i="1"/>
  <c r="O52" i="1" s="1"/>
  <c r="P12" i="1"/>
  <c r="P52" i="1" s="1"/>
  <c r="Q12" i="1"/>
  <c r="Q52" i="1" s="1"/>
  <c r="R12" i="1"/>
  <c r="R52" i="1" s="1"/>
  <c r="S12" i="1"/>
  <c r="A13" i="1"/>
  <c r="B13" i="1"/>
  <c r="C13" i="1"/>
  <c r="C53" i="1" s="1"/>
  <c r="D13" i="1"/>
  <c r="D53" i="1" s="1"/>
  <c r="E13" i="1"/>
  <c r="E53" i="1" s="1"/>
  <c r="F13" i="1"/>
  <c r="F53" i="1" s="1"/>
  <c r="G13" i="1"/>
  <c r="G53" i="1" s="1"/>
  <c r="H13" i="1"/>
  <c r="H53" i="1" s="1"/>
  <c r="I13" i="1"/>
  <c r="I53" i="1" s="1"/>
  <c r="J13" i="1"/>
  <c r="J53" i="1" s="1"/>
  <c r="K13" i="1"/>
  <c r="K53" i="1" s="1"/>
  <c r="L13" i="1"/>
  <c r="L53" i="1" s="1"/>
  <c r="M13" i="1"/>
  <c r="M53" i="1" s="1"/>
  <c r="N13" i="1"/>
  <c r="N53" i="1" s="1"/>
  <c r="O13" i="1"/>
  <c r="O53" i="1" s="1"/>
  <c r="P13" i="1"/>
  <c r="P53" i="1" s="1"/>
  <c r="Q13" i="1"/>
  <c r="Q53" i="1" s="1"/>
  <c r="R13" i="1"/>
  <c r="R53" i="1" s="1"/>
  <c r="A14" i="1"/>
  <c r="B14" i="1"/>
  <c r="C14" i="1"/>
  <c r="C54" i="1" s="1"/>
  <c r="D14" i="1"/>
  <c r="D54" i="1" s="1"/>
  <c r="E14" i="1"/>
  <c r="E54" i="1" s="1"/>
  <c r="F14" i="1"/>
  <c r="F54" i="1" s="1"/>
  <c r="G14" i="1"/>
  <c r="G54" i="1" s="1"/>
  <c r="H14" i="1"/>
  <c r="H54" i="1" s="1"/>
  <c r="I14" i="1"/>
  <c r="I54" i="1" s="1"/>
  <c r="J14" i="1"/>
  <c r="J54" i="1" s="1"/>
  <c r="K14" i="1"/>
  <c r="K54" i="1" s="1"/>
  <c r="L14" i="1"/>
  <c r="L54" i="1" s="1"/>
  <c r="M14" i="1"/>
  <c r="M54" i="1" s="1"/>
  <c r="N14" i="1"/>
  <c r="N54" i="1" s="1"/>
  <c r="O14" i="1"/>
  <c r="O54" i="1" s="1"/>
  <c r="P14" i="1"/>
  <c r="P54" i="1" s="1"/>
  <c r="Q14" i="1"/>
  <c r="Q54" i="1" s="1"/>
  <c r="R14" i="1"/>
  <c r="R54" i="1" s="1"/>
  <c r="S14" i="1"/>
  <c r="A15" i="1"/>
  <c r="B15" i="1"/>
  <c r="C15" i="1"/>
  <c r="C55" i="1" s="1"/>
  <c r="D15" i="1"/>
  <c r="D55" i="1" s="1"/>
  <c r="E15" i="1"/>
  <c r="E55" i="1" s="1"/>
  <c r="F15" i="1"/>
  <c r="F55" i="1" s="1"/>
  <c r="G15" i="1"/>
  <c r="G55" i="1" s="1"/>
  <c r="H15" i="1"/>
  <c r="H55" i="1" s="1"/>
  <c r="I15" i="1"/>
  <c r="I55" i="1" s="1"/>
  <c r="J15" i="1"/>
  <c r="J55" i="1" s="1"/>
  <c r="K15" i="1"/>
  <c r="K55" i="1" s="1"/>
  <c r="L15" i="1"/>
  <c r="L55" i="1" s="1"/>
  <c r="M15" i="1"/>
  <c r="M55" i="1" s="1"/>
  <c r="N15" i="1"/>
  <c r="N55" i="1" s="1"/>
  <c r="O15" i="1"/>
  <c r="O55" i="1" s="1"/>
  <c r="P15" i="1"/>
  <c r="P55" i="1" s="1"/>
  <c r="Q15" i="1"/>
  <c r="Q55" i="1" s="1"/>
  <c r="R15" i="1"/>
  <c r="R55" i="1" s="1"/>
  <c r="S15" i="1"/>
  <c r="A16" i="1"/>
  <c r="B16" i="1"/>
  <c r="C16" i="1"/>
  <c r="C56" i="1" s="1"/>
  <c r="D16" i="1"/>
  <c r="D56" i="1" s="1"/>
  <c r="E16" i="1"/>
  <c r="E56" i="1" s="1"/>
  <c r="F16" i="1"/>
  <c r="F56" i="1" s="1"/>
  <c r="G16" i="1"/>
  <c r="G56" i="1" s="1"/>
  <c r="H16" i="1"/>
  <c r="H56" i="1" s="1"/>
  <c r="I16" i="1"/>
  <c r="I56" i="1" s="1"/>
  <c r="J16" i="1"/>
  <c r="J56" i="1" s="1"/>
  <c r="K16" i="1"/>
  <c r="K56" i="1" s="1"/>
  <c r="L16" i="1"/>
  <c r="L56" i="1" s="1"/>
  <c r="M16" i="1"/>
  <c r="M56" i="1" s="1"/>
  <c r="N16" i="1"/>
  <c r="N56" i="1" s="1"/>
  <c r="O16" i="1"/>
  <c r="O56" i="1" s="1"/>
  <c r="P16" i="1"/>
  <c r="P56" i="1" s="1"/>
  <c r="Q16" i="1"/>
  <c r="Q56" i="1" s="1"/>
  <c r="R16" i="1"/>
  <c r="R56" i="1" s="1"/>
  <c r="S16" i="1"/>
  <c r="A17" i="1"/>
  <c r="B17" i="1"/>
  <c r="C17" i="1"/>
  <c r="C57" i="1" s="1"/>
  <c r="D17" i="1"/>
  <c r="D57" i="1" s="1"/>
  <c r="E17" i="1"/>
  <c r="E57" i="1" s="1"/>
  <c r="F17" i="1"/>
  <c r="F57" i="1" s="1"/>
  <c r="G17" i="1"/>
  <c r="G57" i="1" s="1"/>
  <c r="H17" i="1"/>
  <c r="H57" i="1" s="1"/>
  <c r="I17" i="1"/>
  <c r="I57" i="1" s="1"/>
  <c r="J17" i="1"/>
  <c r="J57" i="1" s="1"/>
  <c r="K17" i="1"/>
  <c r="K57" i="1" s="1"/>
  <c r="L17" i="1"/>
  <c r="L57" i="1" s="1"/>
  <c r="M17" i="1"/>
  <c r="M57" i="1" s="1"/>
  <c r="N17" i="1"/>
  <c r="N57" i="1" s="1"/>
  <c r="O17" i="1"/>
  <c r="O57" i="1" s="1"/>
  <c r="P17" i="1"/>
  <c r="P57" i="1" s="1"/>
  <c r="Q17" i="1"/>
  <c r="Q57" i="1" s="1"/>
  <c r="R17" i="1"/>
  <c r="R57" i="1" s="1"/>
  <c r="A18" i="1"/>
  <c r="B18" i="1"/>
  <c r="C18" i="1"/>
  <c r="C58" i="1" s="1"/>
  <c r="D18" i="1"/>
  <c r="D58" i="1" s="1"/>
  <c r="E18" i="1"/>
  <c r="E58" i="1" s="1"/>
  <c r="F18" i="1"/>
  <c r="F58" i="1" s="1"/>
  <c r="G18" i="1"/>
  <c r="G58" i="1" s="1"/>
  <c r="H18" i="1"/>
  <c r="H58" i="1" s="1"/>
  <c r="I18" i="1"/>
  <c r="I58" i="1" s="1"/>
  <c r="J18" i="1"/>
  <c r="J58" i="1" s="1"/>
  <c r="K18" i="1"/>
  <c r="K58" i="1" s="1"/>
  <c r="L18" i="1"/>
  <c r="L58" i="1" s="1"/>
  <c r="M18" i="1"/>
  <c r="M58" i="1" s="1"/>
  <c r="N18" i="1"/>
  <c r="N58" i="1" s="1"/>
  <c r="O18" i="1"/>
  <c r="O58" i="1" s="1"/>
  <c r="P18" i="1"/>
  <c r="P58" i="1" s="1"/>
  <c r="Q18" i="1"/>
  <c r="Q58" i="1" s="1"/>
  <c r="R18" i="1"/>
  <c r="R58" i="1" s="1"/>
  <c r="A19" i="1"/>
  <c r="B19" i="1"/>
  <c r="C19" i="1"/>
  <c r="C59" i="1" s="1"/>
  <c r="D19" i="1"/>
  <c r="D59" i="1" s="1"/>
  <c r="E19" i="1"/>
  <c r="E59" i="1" s="1"/>
  <c r="F19" i="1"/>
  <c r="F59" i="1" s="1"/>
  <c r="G19" i="1"/>
  <c r="G59" i="1" s="1"/>
  <c r="H19" i="1"/>
  <c r="H59" i="1" s="1"/>
  <c r="I19" i="1"/>
  <c r="I59" i="1" s="1"/>
  <c r="J19" i="1"/>
  <c r="J59" i="1" s="1"/>
  <c r="K19" i="1"/>
  <c r="K59" i="1" s="1"/>
  <c r="L19" i="1"/>
  <c r="L59" i="1" s="1"/>
  <c r="M19" i="1"/>
  <c r="M59" i="1" s="1"/>
  <c r="N19" i="1"/>
  <c r="N59" i="1" s="1"/>
  <c r="O19" i="1"/>
  <c r="O59" i="1" s="1"/>
  <c r="P19" i="1"/>
  <c r="P59" i="1" s="1"/>
  <c r="Q19" i="1"/>
  <c r="Q59" i="1" s="1"/>
  <c r="R19" i="1"/>
  <c r="R59" i="1" s="1"/>
  <c r="A20" i="1"/>
  <c r="B20" i="1"/>
  <c r="B20" i="5" s="1"/>
  <c r="S20" i="5" s="1"/>
  <c r="C20" i="1"/>
  <c r="C60" i="1" s="1"/>
  <c r="D20" i="1"/>
  <c r="D60" i="1" s="1"/>
  <c r="E20" i="1"/>
  <c r="E60" i="1" s="1"/>
  <c r="F20" i="1"/>
  <c r="F60" i="1" s="1"/>
  <c r="G20" i="1"/>
  <c r="G60" i="1" s="1"/>
  <c r="H20" i="1"/>
  <c r="H60" i="1" s="1"/>
  <c r="I20" i="1"/>
  <c r="I60" i="1" s="1"/>
  <c r="J20" i="1"/>
  <c r="J60" i="1" s="1"/>
  <c r="K20" i="1"/>
  <c r="K60" i="1" s="1"/>
  <c r="L20" i="1"/>
  <c r="L60" i="1" s="1"/>
  <c r="M20" i="1"/>
  <c r="M60" i="1" s="1"/>
  <c r="N20" i="1"/>
  <c r="N60" i="1" s="1"/>
  <c r="O20" i="1"/>
  <c r="O60" i="1" s="1"/>
  <c r="P20" i="1"/>
  <c r="P60" i="1" s="1"/>
  <c r="Q20" i="1"/>
  <c r="Q60" i="1" s="1"/>
  <c r="R20" i="1"/>
  <c r="R60" i="1" s="1"/>
  <c r="A21" i="1"/>
  <c r="C21" i="1"/>
  <c r="D21" i="1"/>
  <c r="E21" i="1"/>
  <c r="G21" i="1"/>
  <c r="M21" i="1"/>
  <c r="N21" i="1"/>
  <c r="O21" i="1"/>
  <c r="P21" i="1"/>
  <c r="R21" i="1"/>
  <c r="B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C8" i="3" l="1"/>
  <c r="B8" i="5"/>
  <c r="S8" i="5" s="1"/>
  <c r="A11" i="3"/>
  <c r="A11" i="5"/>
  <c r="A8" i="3"/>
  <c r="A8" i="5"/>
  <c r="C4" i="3"/>
  <c r="B4" i="5"/>
  <c r="S4" i="5" s="1"/>
  <c r="A20" i="3"/>
  <c r="A20" i="5"/>
  <c r="C16" i="3"/>
  <c r="B16" i="5"/>
  <c r="S16" i="5" s="1"/>
  <c r="C13" i="3"/>
  <c r="B13" i="5"/>
  <c r="S13" i="5" s="1"/>
  <c r="C10" i="3"/>
  <c r="B10" i="5"/>
  <c r="S10" i="5" s="1"/>
  <c r="A4" i="3"/>
  <c r="A4" i="5"/>
  <c r="C17" i="3"/>
  <c r="B17" i="5"/>
  <c r="S17" i="5" s="1"/>
  <c r="C14" i="3"/>
  <c r="B14" i="5"/>
  <c r="S14" i="5" s="1"/>
  <c r="A19" i="3"/>
  <c r="A19" i="5"/>
  <c r="C6" i="3"/>
  <c r="B6" i="5"/>
  <c r="S6" i="5" s="1"/>
  <c r="C3" i="3"/>
  <c r="B3" i="5"/>
  <c r="C11" i="3"/>
  <c r="B11" i="5"/>
  <c r="S11" i="5" s="1"/>
  <c r="C18" i="3"/>
  <c r="B18" i="5"/>
  <c r="S18" i="5" s="1"/>
  <c r="C15" i="3"/>
  <c r="B15" i="5"/>
  <c r="S15" i="5" s="1"/>
  <c r="C12" i="3"/>
  <c r="B12" i="5"/>
  <c r="S12" i="5" s="1"/>
  <c r="C9" i="3"/>
  <c r="B9" i="5"/>
  <c r="S9" i="5" s="1"/>
  <c r="A6" i="3"/>
  <c r="A6" i="5"/>
  <c r="A3" i="3"/>
  <c r="A3" i="5"/>
  <c r="A5" i="3"/>
  <c r="A5" i="5"/>
  <c r="A17" i="3"/>
  <c r="A17" i="5"/>
  <c r="C5" i="3"/>
  <c r="B5" i="5"/>
  <c r="S5" i="5" s="1"/>
  <c r="A14" i="3"/>
  <c r="A14" i="5"/>
  <c r="C19" i="3"/>
  <c r="B19" i="5"/>
  <c r="S19" i="5" s="1"/>
  <c r="A16" i="3"/>
  <c r="A16" i="5"/>
  <c r="A13" i="3"/>
  <c r="A13" i="5"/>
  <c r="A10" i="3"/>
  <c r="A10" i="5"/>
  <c r="A7" i="3"/>
  <c r="A7" i="5"/>
  <c r="A18" i="3"/>
  <c r="A18" i="5"/>
  <c r="A15" i="3"/>
  <c r="A15" i="5"/>
  <c r="A12" i="3"/>
  <c r="A12" i="5"/>
  <c r="A9" i="3"/>
  <c r="A9" i="5"/>
  <c r="S21" i="1"/>
  <c r="B21" i="1"/>
  <c r="Q21" i="3"/>
  <c r="I21" i="3"/>
  <c r="P21" i="3"/>
  <c r="H21" i="3"/>
  <c r="O21" i="3"/>
  <c r="G21" i="3"/>
  <c r="N21" i="3"/>
  <c r="F21" i="3"/>
  <c r="E21" i="3"/>
  <c r="D21" i="3"/>
  <c r="S21" i="3"/>
  <c r="R21" i="3"/>
  <c r="J21" i="3"/>
  <c r="M21" i="3"/>
  <c r="L21" i="3"/>
  <c r="K21" i="3"/>
  <c r="T3" i="3"/>
  <c r="S3" i="5" l="1"/>
  <c r="T21" i="5" s="1"/>
  <c r="B21" i="5"/>
  <c r="S21" i="5" s="1"/>
  <c r="A21" i="3"/>
  <c r="C2" i="3"/>
  <c r="A1" i="3"/>
  <c r="T19" i="3" l="1"/>
  <c r="T18" i="3"/>
  <c r="T17" i="3"/>
  <c r="T16" i="3"/>
  <c r="T15" i="3"/>
  <c r="T14" i="3"/>
  <c r="T13" i="3"/>
  <c r="T12" i="3"/>
  <c r="T11" i="3"/>
  <c r="T10" i="3"/>
  <c r="T9" i="3"/>
  <c r="T8" i="3"/>
  <c r="T7" i="3"/>
  <c r="T6" i="3"/>
  <c r="T5" i="3"/>
  <c r="A1" i="1"/>
  <c r="T4" i="3" l="1"/>
  <c r="B21" i="3" l="1"/>
  <c r="B28" i="3" s="1"/>
  <c r="C20" i="3"/>
  <c r="C21" i="3" s="1"/>
  <c r="T20" i="3" l="1"/>
  <c r="B26" i="3"/>
  <c r="C22" i="3"/>
  <c r="B27" i="3"/>
  <c r="T21" i="3"/>
  <c r="U21" i="3" s="1"/>
</calcChain>
</file>

<file path=xl/sharedStrings.xml><?xml version="1.0" encoding="utf-8"?>
<sst xmlns="http://schemas.openxmlformats.org/spreadsheetml/2006/main" count="49" uniqueCount="48">
  <si>
    <t>Quelle:</t>
  </si>
  <si>
    <t>I:\IER\PROJEKTE\KLIMOPASS\2013-03 Data\Gross Electricity production by country, fuel, technology_v14.xlsx</t>
  </si>
  <si>
    <t>BAW</t>
  </si>
  <si>
    <t>http://www.statistik.baden-wuerttemberg.de/veroeffentl/Monatshefte/PDF/Beitrag09_02_11.pdf</t>
  </si>
  <si>
    <t>Quellen:</t>
  </si>
  <si>
    <t>darunter</t>
  </si>
  <si>
    <t>Insgesamt</t>
  </si>
  <si>
    <t>Kernenergie</t>
  </si>
  <si>
    <t>Steinkohle</t>
  </si>
  <si>
    <t>Erdgas</t>
  </si>
  <si>
    <t>Erneuerbare</t>
  </si>
  <si>
    <t>Laufwasser</t>
  </si>
  <si>
    <t>Speicherwasser2)</t>
  </si>
  <si>
    <t>Windkraft</t>
  </si>
  <si>
    <t>Fotovoltaik</t>
  </si>
  <si>
    <t>Biogas</t>
  </si>
  <si>
    <t>Feste biogene Stoffe</t>
  </si>
  <si>
    <t xml:space="preserve">Flüssige biogene Stoffe </t>
  </si>
  <si>
    <t>Abfall biogen</t>
  </si>
  <si>
    <t>Übrige Energieträger</t>
  </si>
  <si>
    <t>baseload</t>
  </si>
  <si>
    <t>middleload</t>
  </si>
  <si>
    <t>peakload</t>
  </si>
  <si>
    <r>
      <rPr>
        <b/>
        <sz val="11"/>
        <color theme="1"/>
        <rFont val="Calibri"/>
        <family val="2"/>
        <scheme val="minor"/>
      </rPr>
      <t>25.10.2013:</t>
    </r>
    <r>
      <rPr>
        <sz val="11"/>
        <color theme="1"/>
        <rFont val="Calibri"/>
        <family val="2"/>
        <scheme val="minor"/>
      </rPr>
      <t xml:space="preserve"> Da GTAP in RSA eine Lieferung von GAS an ELE vorsieht [Vafm("gas","ele","rsa")=0.00007] muss es eine positive auf Gas basierende Stromerzeugung geben. Daher wir hier eine Produktion von pGAS = 0,1 TWh angenommen. Der Fehler wurde durch checkVAFM aufgedeckt.</t>
    </r>
  </si>
  <si>
    <r>
      <rPr>
        <b/>
        <sz val="11"/>
        <color theme="1"/>
        <rFont val="Calibri"/>
        <family val="2"/>
        <scheme val="minor"/>
      </rPr>
      <t xml:space="preserve">25.10.2013: </t>
    </r>
    <r>
      <rPr>
        <sz val="11"/>
        <color theme="1"/>
        <rFont val="Calibri"/>
        <family val="2"/>
        <scheme val="minor"/>
      </rPr>
      <t>Das gleiche gilt für AGR und FOT in OPC und NOA --&gt; bBIO auf 0,1 gesetzt</t>
    </r>
  </si>
  <si>
    <t>I:\IER\PROJEKTE\KLIMOPASS\2013-03 Data\Gross Electricity production by country, fuel, technology_v26.xlsx</t>
  </si>
  <si>
    <t>D:\GAMS\GTAP8inGAMS\Rutherford - BAW - 11\xcel_data\Archiv\ele_prod_IEA.xlsx</t>
  </si>
  <si>
    <t>2,1 TWh angenommen (2010er Wert --&gt; Annahmen_Stromerzeugung_EE.xlsx)</t>
  </si>
  <si>
    <t>Dummy</t>
  </si>
  <si>
    <r>
      <rPr>
        <b/>
        <sz val="11"/>
        <color theme="1"/>
        <rFont val="Calibri"/>
        <family val="2"/>
        <scheme val="minor"/>
      </rPr>
      <t>3.09.2013:</t>
    </r>
    <r>
      <rPr>
        <sz val="11"/>
        <color theme="1"/>
        <rFont val="Calibri"/>
        <family val="2"/>
        <scheme val="minor"/>
      </rPr>
      <t xml:space="preserve"> pOIL = 0,5, weil sonst OIL nichts an ELE liefert in BAW. Dies ist ein Fehler, da GTAP sehr wohl Lieferungen von OIL nach ELE enthält (wenn man unterstellt, dass BAW 10% von DEU ausmacht --&gt; fiktive Dummy-Annahme; wichtig, da sonst Marginal auf Y.ELE in BAW i.H.v. 0.026)</t>
    </r>
  </si>
  <si>
    <t>bNUC</t>
  </si>
  <si>
    <t>bHYDRO</t>
  </si>
  <si>
    <t>pHYDRO</t>
  </si>
  <si>
    <t>bGEO</t>
  </si>
  <si>
    <t>mSOLAR</t>
  </si>
  <si>
    <t>mWIND</t>
  </si>
  <si>
    <t>bHC</t>
  </si>
  <si>
    <t>mHC</t>
  </si>
  <si>
    <t>bBC</t>
  </si>
  <si>
    <t>bOIL</t>
  </si>
  <si>
    <t>mOIL</t>
  </si>
  <si>
    <t>pOIL</t>
  </si>
  <si>
    <t>bGAS</t>
  </si>
  <si>
    <t>mGAS</t>
  </si>
  <si>
    <t>pGAS</t>
  </si>
  <si>
    <t>bBIO</t>
  </si>
  <si>
    <t>bCCS</t>
  </si>
  <si>
    <t>mCCS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</si>
</sst>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#,##0.000"/>
    <numFmt numFmtId="166" formatCode="#,##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3" xfId="0" applyFont="1" applyFill="1" applyBorder="1"/>
    <xf numFmtId="3" fontId="0" fillId="0" borderId="0" xfId="0" applyNumberFormat="1" applyFill="1" applyBorder="1" applyAlignment="1">
      <alignment horizontal="right"/>
    </xf>
    <xf numFmtId="0" fontId="1" fillId="0" borderId="4" xfId="0" applyFont="1" applyFill="1" applyBorder="1"/>
    <xf numFmtId="3" fontId="1" fillId="0" borderId="4" xfId="0" applyNumberFormat="1" applyFont="1" applyBorder="1" applyAlignment="1">
      <alignment horizontal="right"/>
    </xf>
    <xf numFmtId="3" fontId="1" fillId="0" borderId="2" xfId="0" applyNumberFormat="1" applyFont="1" applyFill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/>
    <xf numFmtId="0" fontId="1" fillId="0" borderId="0" xfId="0" applyFont="1" applyAlignment="1">
      <alignment vertical="center"/>
    </xf>
    <xf numFmtId="0" fontId="3" fillId="0" borderId="0" xfId="2"/>
    <xf numFmtId="0" fontId="7" fillId="2" borderId="2" xfId="0" applyFont="1" applyFill="1" applyBorder="1" applyAlignment="1">
      <alignment horizontal="right"/>
    </xf>
    <xf numFmtId="3" fontId="8" fillId="2" borderId="0" xfId="0" applyNumberFormat="1" applyFont="1" applyFill="1" applyBorder="1" applyAlignment="1">
      <alignment horizontal="right"/>
    </xf>
    <xf numFmtId="0" fontId="5" fillId="0" borderId="2" xfId="0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left"/>
    </xf>
    <xf numFmtId="164" fontId="4" fillId="2" borderId="0" xfId="1" applyNumberFormat="1" applyFont="1" applyFill="1"/>
    <xf numFmtId="0" fontId="1" fillId="2" borderId="0" xfId="0" applyFont="1" applyFill="1" applyAlignment="1">
      <alignment horizontal="right"/>
    </xf>
    <xf numFmtId="0" fontId="9" fillId="0" borderId="0" xfId="0" applyFont="1" applyAlignment="1">
      <alignment horizontal="right"/>
    </xf>
    <xf numFmtId="3" fontId="0" fillId="4" borderId="0" xfId="0" applyNumberFormat="1" applyFill="1" applyBorder="1" applyAlignment="1">
      <alignment horizontal="right"/>
    </xf>
    <xf numFmtId="4" fontId="0" fillId="0" borderId="5" xfId="0" applyNumberFormat="1" applyFont="1" applyFill="1" applyBorder="1" applyAlignment="1">
      <alignment horizontal="right"/>
    </xf>
    <xf numFmtId="4" fontId="0" fillId="0" borderId="3" xfId="0" applyNumberFormat="1" applyFont="1" applyFill="1" applyBorder="1" applyAlignment="1">
      <alignment horizontal="right"/>
    </xf>
    <xf numFmtId="4" fontId="0" fillId="0" borderId="6" xfId="0" applyNumberFormat="1" applyFont="1" applyFill="1" applyBorder="1" applyAlignment="1">
      <alignment horizontal="right"/>
    </xf>
    <xf numFmtId="3" fontId="1" fillId="0" borderId="1" xfId="0" applyNumberFormat="1" applyFont="1" applyFill="1" applyBorder="1" applyAlignment="1">
      <alignment horizontal="right"/>
    </xf>
    <xf numFmtId="0" fontId="0" fillId="3" borderId="0" xfId="0" applyFill="1"/>
    <xf numFmtId="3" fontId="0" fillId="3" borderId="0" xfId="0" applyNumberFormat="1" applyFill="1" applyBorder="1" applyAlignment="1">
      <alignment horizontal="right"/>
    </xf>
    <xf numFmtId="165" fontId="7" fillId="2" borderId="4" xfId="0" applyNumberFormat="1" applyFont="1" applyFill="1" applyBorder="1"/>
    <xf numFmtId="166" fontId="0" fillId="0" borderId="0" xfId="0" applyNumberFormat="1" applyFill="1" applyBorder="1" applyAlignment="1">
      <alignment horizontal="right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wrapText="1"/>
    </xf>
  </cellXfs>
  <cellStyles count="3">
    <cellStyle name="Hyperlink" xfId="2" builtinId="8"/>
    <cellStyle name="Prozent" xfId="1" builtinId="5"/>
    <cellStyle name="Standard" xfId="0" builtinId="0"/>
  </cellStyles>
  <dxfs count="79"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  <dxf>
      <numFmt numFmtId="4" formatCode="#,##0.00"/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ele_prod_vorher!$A$3</c:f>
              <c:strCache>
                <c:ptCount val="1"/>
                <c:pt idx="0">
                  <c:v>bNUC</c:v>
                </c:pt>
              </c:strCache>
            </c:strRef>
          </c:tx>
          <c:invertIfNegative val="0"/>
          <c:cat>
            <c:strRef>
              <c:f>ele_prod_vorher!$B$2:$S$2</c:f>
              <c:strCache>
                <c:ptCount val="18"/>
                <c:pt idx="0">
                  <c:v>DEU</c:v>
                </c:pt>
                <c:pt idx="1">
                  <c:v>FRA </c:v>
                </c:pt>
                <c:pt idx="2">
                  <c:v>AUT</c:v>
                </c:pt>
                <c:pt idx="3">
                  <c:v>SWZ</c:v>
                </c:pt>
                <c:pt idx="4">
                  <c:v>EUN</c:v>
                </c:pt>
                <c:pt idx="5">
                  <c:v>EUS</c:v>
                </c:pt>
                <c:pt idx="6">
                  <c:v>EUE</c:v>
                </c:pt>
                <c:pt idx="7">
                  <c:v>USA</c:v>
                </c:pt>
                <c:pt idx="8">
                  <c:v>OEC</c:v>
                </c:pt>
                <c:pt idx="9">
                  <c:v>BRZ</c:v>
                </c:pt>
                <c:pt idx="10">
                  <c:v>RUS</c:v>
                </c:pt>
                <c:pt idx="11">
                  <c:v>IND</c:v>
                </c:pt>
                <c:pt idx="12">
                  <c:v>CHI</c:v>
                </c:pt>
                <c:pt idx="13">
                  <c:v>RSA</c:v>
                </c:pt>
                <c:pt idx="14">
                  <c:v>ARB</c:v>
                </c:pt>
                <c:pt idx="15">
                  <c:v>OPE</c:v>
                </c:pt>
                <c:pt idx="16">
                  <c:v>ROW</c:v>
                </c:pt>
                <c:pt idx="17">
                  <c:v>Summe:</c:v>
                </c:pt>
              </c:strCache>
            </c:strRef>
          </c:cat>
          <c:val>
            <c:numRef>
              <c:f>ele_prod_vorher!$B$3:$S$3</c:f>
              <c:numCache>
                <c:formatCode>#,##0</c:formatCode>
                <c:ptCount val="18"/>
                <c:pt idx="0">
                  <c:v>140.53</c:v>
                </c:pt>
                <c:pt idx="1">
                  <c:v>439.73</c:v>
                </c:pt>
                <c:pt idx="2">
                  <c:v>0</c:v>
                </c:pt>
                <c:pt idx="3">
                  <c:v>27.93</c:v>
                </c:pt>
                <c:pt idx="4">
                  <c:v>215.68</c:v>
                </c:pt>
                <c:pt idx="5">
                  <c:v>60.800000000000004</c:v>
                </c:pt>
                <c:pt idx="6">
                  <c:v>78.53</c:v>
                </c:pt>
                <c:pt idx="7">
                  <c:v>510.68</c:v>
                </c:pt>
                <c:pt idx="8">
                  <c:v>836.63</c:v>
                </c:pt>
                <c:pt idx="9">
                  <c:v>12.35</c:v>
                </c:pt>
                <c:pt idx="10">
                  <c:v>160.04</c:v>
                </c:pt>
                <c:pt idx="11">
                  <c:v>16.78</c:v>
                </c:pt>
                <c:pt idx="12">
                  <c:v>62.13</c:v>
                </c:pt>
                <c:pt idx="13">
                  <c:v>11.32</c:v>
                </c:pt>
                <c:pt idx="14">
                  <c:v>0</c:v>
                </c:pt>
                <c:pt idx="15">
                  <c:v>0</c:v>
                </c:pt>
                <c:pt idx="16">
                  <c:v>145.93</c:v>
                </c:pt>
                <c:pt idx="17" formatCode="#,##0.00">
                  <c:v>2719.06</c:v>
                </c:pt>
              </c:numCache>
            </c:numRef>
          </c:val>
        </c:ser>
        <c:ser>
          <c:idx val="1"/>
          <c:order val="1"/>
          <c:tx>
            <c:strRef>
              <c:f>ele_prod_vorher!$A$4</c:f>
              <c:strCache>
                <c:ptCount val="1"/>
                <c:pt idx="0">
                  <c:v>bHYDRO</c:v>
                </c:pt>
              </c:strCache>
            </c:strRef>
          </c:tx>
          <c:invertIfNegative val="0"/>
          <c:cat>
            <c:strRef>
              <c:f>ele_prod_vorher!$B$2:$S$2</c:f>
              <c:strCache>
                <c:ptCount val="18"/>
                <c:pt idx="0">
                  <c:v>DEU</c:v>
                </c:pt>
                <c:pt idx="1">
                  <c:v>FRA </c:v>
                </c:pt>
                <c:pt idx="2">
                  <c:v>AUT</c:v>
                </c:pt>
                <c:pt idx="3">
                  <c:v>SWZ</c:v>
                </c:pt>
                <c:pt idx="4">
                  <c:v>EUN</c:v>
                </c:pt>
                <c:pt idx="5">
                  <c:v>EUS</c:v>
                </c:pt>
                <c:pt idx="6">
                  <c:v>EUE</c:v>
                </c:pt>
                <c:pt idx="7">
                  <c:v>USA</c:v>
                </c:pt>
                <c:pt idx="8">
                  <c:v>OEC</c:v>
                </c:pt>
                <c:pt idx="9">
                  <c:v>BRZ</c:v>
                </c:pt>
                <c:pt idx="10">
                  <c:v>RUS</c:v>
                </c:pt>
                <c:pt idx="11">
                  <c:v>IND</c:v>
                </c:pt>
                <c:pt idx="12">
                  <c:v>CHI</c:v>
                </c:pt>
                <c:pt idx="13">
                  <c:v>RSA</c:v>
                </c:pt>
                <c:pt idx="14">
                  <c:v>ARB</c:v>
                </c:pt>
                <c:pt idx="15">
                  <c:v>OPE</c:v>
                </c:pt>
                <c:pt idx="16">
                  <c:v>ROW</c:v>
                </c:pt>
                <c:pt idx="17">
                  <c:v>Summe:</c:v>
                </c:pt>
              </c:strCache>
            </c:strRef>
          </c:cat>
          <c:val>
            <c:numRef>
              <c:f>ele_prod_vorher!$B$4:$S$4</c:f>
              <c:numCache>
                <c:formatCode>#,##0</c:formatCode>
                <c:ptCount val="18"/>
                <c:pt idx="0">
                  <c:v>20.86</c:v>
                </c:pt>
                <c:pt idx="1">
                  <c:v>58.16</c:v>
                </c:pt>
                <c:pt idx="2">
                  <c:v>35.99</c:v>
                </c:pt>
                <c:pt idx="3">
                  <c:v>35.24</c:v>
                </c:pt>
                <c:pt idx="4">
                  <c:v>90.047371300000009</c:v>
                </c:pt>
                <c:pt idx="5">
                  <c:v>80.703599999999994</c:v>
                </c:pt>
                <c:pt idx="6">
                  <c:v>28.016677400000003</c:v>
                </c:pt>
                <c:pt idx="7">
                  <c:v>653.65</c:v>
                </c:pt>
                <c:pt idx="8">
                  <c:v>249.65</c:v>
                </c:pt>
                <c:pt idx="9">
                  <c:v>355.31899999999996</c:v>
                </c:pt>
                <c:pt idx="10">
                  <c:v>177.19019999999998</c:v>
                </c:pt>
                <c:pt idx="11">
                  <c:v>122.5917</c:v>
                </c:pt>
                <c:pt idx="12">
                  <c:v>388.20799999999997</c:v>
                </c:pt>
                <c:pt idx="13">
                  <c:v>0.39100000000000001</c:v>
                </c:pt>
                <c:pt idx="14">
                  <c:v>39.392099999999999</c:v>
                </c:pt>
                <c:pt idx="15">
                  <c:v>108.70200000000001</c:v>
                </c:pt>
                <c:pt idx="16">
                  <c:v>493.97150000000005</c:v>
                </c:pt>
                <c:pt idx="17" formatCode="#,##0.00">
                  <c:v>2938.0831487000005</c:v>
                </c:pt>
              </c:numCache>
            </c:numRef>
          </c:val>
        </c:ser>
        <c:ser>
          <c:idx val="2"/>
          <c:order val="2"/>
          <c:tx>
            <c:strRef>
              <c:f>ele_prod_vorher!$A$5</c:f>
              <c:strCache>
                <c:ptCount val="1"/>
                <c:pt idx="0">
                  <c:v>pHYDRO</c:v>
                </c:pt>
              </c:strCache>
            </c:strRef>
          </c:tx>
          <c:invertIfNegative val="0"/>
          <c:cat>
            <c:strRef>
              <c:f>ele_prod_vorher!$B$2:$S$2</c:f>
              <c:strCache>
                <c:ptCount val="18"/>
                <c:pt idx="0">
                  <c:v>DEU</c:v>
                </c:pt>
                <c:pt idx="1">
                  <c:v>FRA </c:v>
                </c:pt>
                <c:pt idx="2">
                  <c:v>AUT</c:v>
                </c:pt>
                <c:pt idx="3">
                  <c:v>SWZ</c:v>
                </c:pt>
                <c:pt idx="4">
                  <c:v>EUN</c:v>
                </c:pt>
                <c:pt idx="5">
                  <c:v>EUS</c:v>
                </c:pt>
                <c:pt idx="6">
                  <c:v>EUE</c:v>
                </c:pt>
                <c:pt idx="7">
                  <c:v>USA</c:v>
                </c:pt>
                <c:pt idx="8">
                  <c:v>OEC</c:v>
                </c:pt>
                <c:pt idx="9">
                  <c:v>BRZ</c:v>
                </c:pt>
                <c:pt idx="10">
                  <c:v>RUS</c:v>
                </c:pt>
                <c:pt idx="11">
                  <c:v>IND</c:v>
                </c:pt>
                <c:pt idx="12">
                  <c:v>CHI</c:v>
                </c:pt>
                <c:pt idx="13">
                  <c:v>RSA</c:v>
                </c:pt>
                <c:pt idx="14">
                  <c:v>ARB</c:v>
                </c:pt>
                <c:pt idx="15">
                  <c:v>OPE</c:v>
                </c:pt>
                <c:pt idx="16">
                  <c:v>ROW</c:v>
                </c:pt>
                <c:pt idx="17">
                  <c:v>Summe:</c:v>
                </c:pt>
              </c:strCache>
            </c:strRef>
          </c:cat>
          <c:val>
            <c:numRef>
              <c:f>ele_prod_vorher!$B$5:$S$5</c:f>
              <c:numCache>
                <c:formatCode>#,##0</c:formatCode>
                <c:ptCount val="18"/>
                <c:pt idx="0">
                  <c:v>7.6</c:v>
                </c:pt>
                <c:pt idx="1">
                  <c:v>5.5</c:v>
                </c:pt>
                <c:pt idx="2">
                  <c:v>2.5</c:v>
                </c:pt>
                <c:pt idx="3">
                  <c:v>1.5</c:v>
                </c:pt>
                <c:pt idx="4">
                  <c:v>6.7426287000000009</c:v>
                </c:pt>
                <c:pt idx="5">
                  <c:v>10.086400000000001</c:v>
                </c:pt>
                <c:pt idx="6">
                  <c:v>1.4733226000000001</c:v>
                </c:pt>
                <c:pt idx="7">
                  <c:v>13.1</c:v>
                </c:pt>
                <c:pt idx="8">
                  <c:v>25.9</c:v>
                </c:pt>
                <c:pt idx="9">
                  <c:v>18.701000000000001</c:v>
                </c:pt>
                <c:pt idx="10">
                  <c:v>1.7897999999999998</c:v>
                </c:pt>
                <c:pt idx="11">
                  <c:v>1.2383</c:v>
                </c:pt>
                <c:pt idx="12">
                  <c:v>97.052000000000007</c:v>
                </c:pt>
                <c:pt idx="13">
                  <c:v>3.5190000000000001</c:v>
                </c:pt>
                <c:pt idx="14">
                  <c:v>0.39789999999999998</c:v>
                </c:pt>
                <c:pt idx="15">
                  <c:v>1.0980000000000001</c:v>
                </c:pt>
                <c:pt idx="16">
                  <c:v>25.998500000000003</c:v>
                </c:pt>
                <c:pt idx="17" formatCode="#,##0.00">
                  <c:v>224.19685130000002</c:v>
                </c:pt>
              </c:numCache>
            </c:numRef>
          </c:val>
        </c:ser>
        <c:ser>
          <c:idx val="3"/>
          <c:order val="3"/>
          <c:tx>
            <c:strRef>
              <c:f>ele_prod_vorher!$A$6</c:f>
              <c:strCache>
                <c:ptCount val="1"/>
                <c:pt idx="0">
                  <c:v>bGEO</c:v>
                </c:pt>
              </c:strCache>
            </c:strRef>
          </c:tx>
          <c:invertIfNegative val="0"/>
          <c:cat>
            <c:strRef>
              <c:f>ele_prod_vorher!$B$2:$S$2</c:f>
              <c:strCache>
                <c:ptCount val="18"/>
                <c:pt idx="0">
                  <c:v>DEU</c:v>
                </c:pt>
                <c:pt idx="1">
                  <c:v>FRA </c:v>
                </c:pt>
                <c:pt idx="2">
                  <c:v>AUT</c:v>
                </c:pt>
                <c:pt idx="3">
                  <c:v>SWZ</c:v>
                </c:pt>
                <c:pt idx="4">
                  <c:v>EUN</c:v>
                </c:pt>
                <c:pt idx="5">
                  <c:v>EUS</c:v>
                </c:pt>
                <c:pt idx="6">
                  <c:v>EUE</c:v>
                </c:pt>
                <c:pt idx="7">
                  <c:v>USA</c:v>
                </c:pt>
                <c:pt idx="8">
                  <c:v>OEC</c:v>
                </c:pt>
                <c:pt idx="9">
                  <c:v>BRZ</c:v>
                </c:pt>
                <c:pt idx="10">
                  <c:v>RUS</c:v>
                </c:pt>
                <c:pt idx="11">
                  <c:v>IND</c:v>
                </c:pt>
                <c:pt idx="12">
                  <c:v>CHI</c:v>
                </c:pt>
                <c:pt idx="13">
                  <c:v>RSA</c:v>
                </c:pt>
                <c:pt idx="14">
                  <c:v>ARB</c:v>
                </c:pt>
                <c:pt idx="15">
                  <c:v>OPE</c:v>
                </c:pt>
                <c:pt idx="16">
                  <c:v>ROW</c:v>
                </c:pt>
                <c:pt idx="17">
                  <c:v>Summe:</c:v>
                </c:pt>
              </c:strCache>
            </c:strRef>
          </c:cat>
          <c:val>
            <c:numRef>
              <c:f>ele_prod_vorher!$B$6:$S$6</c:f>
              <c:numCache>
                <c:formatCode>#,##0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5.7700000000000005</c:v>
                </c:pt>
                <c:pt idx="6">
                  <c:v>0</c:v>
                </c:pt>
                <c:pt idx="7">
                  <c:v>17.48</c:v>
                </c:pt>
                <c:pt idx="8">
                  <c:v>16.8</c:v>
                </c:pt>
                <c:pt idx="9">
                  <c:v>0</c:v>
                </c:pt>
                <c:pt idx="10">
                  <c:v>0.49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7.02</c:v>
                </c:pt>
                <c:pt idx="16">
                  <c:v>14.260000000000002</c:v>
                </c:pt>
                <c:pt idx="17" formatCode="#,##0.00">
                  <c:v>61.820000000000007</c:v>
                </c:pt>
              </c:numCache>
            </c:numRef>
          </c:val>
        </c:ser>
        <c:ser>
          <c:idx val="4"/>
          <c:order val="4"/>
          <c:tx>
            <c:strRef>
              <c:f>ele_prod_vorher!$A$7</c:f>
              <c:strCache>
                <c:ptCount val="1"/>
                <c:pt idx="0">
                  <c:v>mSOLAR</c:v>
                </c:pt>
              </c:strCache>
            </c:strRef>
          </c:tx>
          <c:invertIfNegative val="0"/>
          <c:cat>
            <c:strRef>
              <c:f>ele_prod_vorher!$B$2:$S$2</c:f>
              <c:strCache>
                <c:ptCount val="18"/>
                <c:pt idx="0">
                  <c:v>DEU</c:v>
                </c:pt>
                <c:pt idx="1">
                  <c:v>FRA </c:v>
                </c:pt>
                <c:pt idx="2">
                  <c:v>AUT</c:v>
                </c:pt>
                <c:pt idx="3">
                  <c:v>SWZ</c:v>
                </c:pt>
                <c:pt idx="4">
                  <c:v>EUN</c:v>
                </c:pt>
                <c:pt idx="5">
                  <c:v>EUS</c:v>
                </c:pt>
                <c:pt idx="6">
                  <c:v>EUE</c:v>
                </c:pt>
                <c:pt idx="7">
                  <c:v>USA</c:v>
                </c:pt>
                <c:pt idx="8">
                  <c:v>OEC</c:v>
                </c:pt>
                <c:pt idx="9">
                  <c:v>BRZ</c:v>
                </c:pt>
                <c:pt idx="10">
                  <c:v>RUS</c:v>
                </c:pt>
                <c:pt idx="11">
                  <c:v>IND</c:v>
                </c:pt>
                <c:pt idx="12">
                  <c:v>CHI</c:v>
                </c:pt>
                <c:pt idx="13">
                  <c:v>RSA</c:v>
                </c:pt>
                <c:pt idx="14">
                  <c:v>ARB</c:v>
                </c:pt>
                <c:pt idx="15">
                  <c:v>OPE</c:v>
                </c:pt>
                <c:pt idx="16">
                  <c:v>ROW</c:v>
                </c:pt>
                <c:pt idx="17">
                  <c:v>Summe:</c:v>
                </c:pt>
              </c:strCache>
            </c:strRef>
          </c:cat>
          <c:val>
            <c:numRef>
              <c:f>ele_prod_vorher!$B$7:$S$7</c:f>
              <c:numCache>
                <c:formatCode>#,##0</c:formatCode>
                <c:ptCount val="18"/>
                <c:pt idx="0">
                  <c:v>3.0899999999999963</c:v>
                </c:pt>
                <c:pt idx="1">
                  <c:v>0.49000000000000021</c:v>
                </c:pt>
                <c:pt idx="2">
                  <c:v>4.9999999999999822E-2</c:v>
                </c:pt>
                <c:pt idx="3">
                  <c:v>0.04</c:v>
                </c:pt>
                <c:pt idx="4">
                  <c:v>0.87000000000000099</c:v>
                </c:pt>
                <c:pt idx="5">
                  <c:v>2.0100400000000036</c:v>
                </c:pt>
                <c:pt idx="6">
                  <c:v>0.10206966000000006</c:v>
                </c:pt>
                <c:pt idx="7">
                  <c:v>0.47999999999999865</c:v>
                </c:pt>
                <c:pt idx="8">
                  <c:v>1.8399999999999963</c:v>
                </c:pt>
                <c:pt idx="9">
                  <c:v>0.10000000000000009</c:v>
                </c:pt>
                <c:pt idx="10">
                  <c:v>4.9999999999999871E-4</c:v>
                </c:pt>
                <c:pt idx="11">
                  <c:v>0.58349999999999902</c:v>
                </c:pt>
                <c:pt idx="12">
                  <c:v>0.44549999999999912</c:v>
                </c:pt>
                <c:pt idx="13">
                  <c:v>2.5000000000000001E-2</c:v>
                </c:pt>
                <c:pt idx="14">
                  <c:v>0.64500000000000002</c:v>
                </c:pt>
                <c:pt idx="15">
                  <c:v>0</c:v>
                </c:pt>
                <c:pt idx="16">
                  <c:v>0.70000000000000018</c:v>
                </c:pt>
                <c:pt idx="17" formatCode="#,##0.00">
                  <c:v>11.471609659999995</c:v>
                </c:pt>
              </c:numCache>
            </c:numRef>
          </c:val>
        </c:ser>
        <c:ser>
          <c:idx val="5"/>
          <c:order val="5"/>
          <c:tx>
            <c:strRef>
              <c:f>ele_prod_vorher!$A$8</c:f>
              <c:strCache>
                <c:ptCount val="1"/>
                <c:pt idx="0">
                  <c:v>mWIND</c:v>
                </c:pt>
              </c:strCache>
            </c:strRef>
          </c:tx>
          <c:invertIfNegative val="0"/>
          <c:cat>
            <c:strRef>
              <c:f>ele_prod_vorher!$B$2:$S$2</c:f>
              <c:strCache>
                <c:ptCount val="18"/>
                <c:pt idx="0">
                  <c:v>DEU</c:v>
                </c:pt>
                <c:pt idx="1">
                  <c:v>FRA </c:v>
                </c:pt>
                <c:pt idx="2">
                  <c:v>AUT</c:v>
                </c:pt>
                <c:pt idx="3">
                  <c:v>SWZ</c:v>
                </c:pt>
                <c:pt idx="4">
                  <c:v>EUN</c:v>
                </c:pt>
                <c:pt idx="5">
                  <c:v>EUS</c:v>
                </c:pt>
                <c:pt idx="6">
                  <c:v>EUE</c:v>
                </c:pt>
                <c:pt idx="7">
                  <c:v>USA</c:v>
                </c:pt>
                <c:pt idx="8">
                  <c:v>OEC</c:v>
                </c:pt>
                <c:pt idx="9">
                  <c:v>BRZ</c:v>
                </c:pt>
                <c:pt idx="10">
                  <c:v>RUS</c:v>
                </c:pt>
                <c:pt idx="11">
                  <c:v>IND</c:v>
                </c:pt>
                <c:pt idx="12">
                  <c:v>CHI</c:v>
                </c:pt>
                <c:pt idx="13">
                  <c:v>RSA</c:v>
                </c:pt>
                <c:pt idx="14">
                  <c:v>ARB</c:v>
                </c:pt>
                <c:pt idx="15">
                  <c:v>OPE</c:v>
                </c:pt>
                <c:pt idx="16">
                  <c:v>ROW</c:v>
                </c:pt>
                <c:pt idx="17">
                  <c:v>Summe:</c:v>
                </c:pt>
              </c:strCache>
            </c:strRef>
          </c:cat>
          <c:val>
            <c:numRef>
              <c:f>ele_prod_vorher!$B$8:$S$8</c:f>
              <c:numCache>
                <c:formatCode>#,##0</c:formatCode>
                <c:ptCount val="18"/>
                <c:pt idx="0">
                  <c:v>39.700000000000003</c:v>
                </c:pt>
                <c:pt idx="1">
                  <c:v>4.0999999999999996</c:v>
                </c:pt>
                <c:pt idx="2">
                  <c:v>2</c:v>
                </c:pt>
                <c:pt idx="3">
                  <c:v>0</c:v>
                </c:pt>
                <c:pt idx="4">
                  <c:v>20.53</c:v>
                </c:pt>
                <c:pt idx="5">
                  <c:v>37.339959999999998</c:v>
                </c:pt>
                <c:pt idx="6">
                  <c:v>0.76793034000000004</c:v>
                </c:pt>
                <c:pt idx="7">
                  <c:v>10.700000000000001</c:v>
                </c:pt>
                <c:pt idx="8">
                  <c:v>34.6</c:v>
                </c:pt>
                <c:pt idx="9">
                  <c:v>1.9</c:v>
                </c:pt>
                <c:pt idx="10">
                  <c:v>9.5000000000000015E-3</c:v>
                </c:pt>
                <c:pt idx="11">
                  <c:v>11.086500000000001</c:v>
                </c:pt>
                <c:pt idx="12">
                  <c:v>8.464500000000001</c:v>
                </c:pt>
                <c:pt idx="13">
                  <c:v>2.5000000000000001E-2</c:v>
                </c:pt>
                <c:pt idx="14">
                  <c:v>0.64500000000000002</c:v>
                </c:pt>
                <c:pt idx="15">
                  <c:v>0</c:v>
                </c:pt>
                <c:pt idx="16">
                  <c:v>0.7</c:v>
                </c:pt>
                <c:pt idx="17" formatCode="#,##0.00">
                  <c:v>172.56839034000001</c:v>
                </c:pt>
              </c:numCache>
            </c:numRef>
          </c:val>
        </c:ser>
        <c:ser>
          <c:idx val="6"/>
          <c:order val="6"/>
          <c:tx>
            <c:strRef>
              <c:f>ele_prod_vorher!$A$9</c:f>
              <c:strCache>
                <c:ptCount val="1"/>
                <c:pt idx="0">
                  <c:v>bHC</c:v>
                </c:pt>
              </c:strCache>
            </c:strRef>
          </c:tx>
          <c:invertIfNegative val="0"/>
          <c:cat>
            <c:strRef>
              <c:f>ele_prod_vorher!$B$2:$S$2</c:f>
              <c:strCache>
                <c:ptCount val="18"/>
                <c:pt idx="0">
                  <c:v>DEU</c:v>
                </c:pt>
                <c:pt idx="1">
                  <c:v>FRA </c:v>
                </c:pt>
                <c:pt idx="2">
                  <c:v>AUT</c:v>
                </c:pt>
                <c:pt idx="3">
                  <c:v>SWZ</c:v>
                </c:pt>
                <c:pt idx="4">
                  <c:v>EUN</c:v>
                </c:pt>
                <c:pt idx="5">
                  <c:v>EUS</c:v>
                </c:pt>
                <c:pt idx="6">
                  <c:v>EUE</c:v>
                </c:pt>
                <c:pt idx="7">
                  <c:v>USA</c:v>
                </c:pt>
                <c:pt idx="8">
                  <c:v>OEC</c:v>
                </c:pt>
                <c:pt idx="9">
                  <c:v>BRZ</c:v>
                </c:pt>
                <c:pt idx="10">
                  <c:v>RUS</c:v>
                </c:pt>
                <c:pt idx="11">
                  <c:v>IND</c:v>
                </c:pt>
                <c:pt idx="12">
                  <c:v>CHI</c:v>
                </c:pt>
                <c:pt idx="13">
                  <c:v>RSA</c:v>
                </c:pt>
                <c:pt idx="14">
                  <c:v>ARB</c:v>
                </c:pt>
                <c:pt idx="15">
                  <c:v>OPE</c:v>
                </c:pt>
                <c:pt idx="16">
                  <c:v>ROW</c:v>
                </c:pt>
                <c:pt idx="17">
                  <c:v>Summe:</c:v>
                </c:pt>
              </c:strCache>
            </c:strRef>
          </c:cat>
          <c:val>
            <c:numRef>
              <c:f>ele_prod_vorher!$B$9:$S$9</c:f>
              <c:numCache>
                <c:formatCode>#,##0</c:formatCode>
                <c:ptCount val="18"/>
                <c:pt idx="0">
                  <c:v>24.45102</c:v>
                </c:pt>
                <c:pt idx="1">
                  <c:v>0</c:v>
                </c:pt>
                <c:pt idx="2">
                  <c:v>0.31125600000000003</c:v>
                </c:pt>
                <c:pt idx="3">
                  <c:v>0</c:v>
                </c:pt>
                <c:pt idx="4">
                  <c:v>183.5361</c:v>
                </c:pt>
                <c:pt idx="5">
                  <c:v>107.8506</c:v>
                </c:pt>
                <c:pt idx="6">
                  <c:v>24.924982500000002</c:v>
                </c:pt>
                <c:pt idx="7">
                  <c:v>517.8541327416799</c:v>
                </c:pt>
                <c:pt idx="8">
                  <c:v>1502.990775</c:v>
                </c:pt>
                <c:pt idx="9">
                  <c:v>0</c:v>
                </c:pt>
                <c:pt idx="10">
                  <c:v>59.459400000000002</c:v>
                </c:pt>
                <c:pt idx="11">
                  <c:v>383.55322500000005</c:v>
                </c:pt>
                <c:pt idx="12">
                  <c:v>1845.3550499999999</c:v>
                </c:pt>
                <c:pt idx="13">
                  <c:v>171.02546999999998</c:v>
                </c:pt>
                <c:pt idx="14">
                  <c:v>2.5819199999999998</c:v>
                </c:pt>
                <c:pt idx="15">
                  <c:v>0</c:v>
                </c:pt>
                <c:pt idx="16">
                  <c:v>279.18890999999996</c:v>
                </c:pt>
                <c:pt idx="17" formatCode="#,##0.00">
                  <c:v>5103.0828412416795</c:v>
                </c:pt>
              </c:numCache>
            </c:numRef>
          </c:val>
        </c:ser>
        <c:ser>
          <c:idx val="7"/>
          <c:order val="7"/>
          <c:tx>
            <c:strRef>
              <c:f>ele_prod_vorher!$A$10</c:f>
              <c:strCache>
                <c:ptCount val="1"/>
                <c:pt idx="0">
                  <c:v>mHC</c:v>
                </c:pt>
              </c:strCache>
            </c:strRef>
          </c:tx>
          <c:invertIfNegative val="0"/>
          <c:cat>
            <c:strRef>
              <c:f>ele_prod_vorher!$B$2:$S$2</c:f>
              <c:strCache>
                <c:ptCount val="18"/>
                <c:pt idx="0">
                  <c:v>DEU</c:v>
                </c:pt>
                <c:pt idx="1">
                  <c:v>FRA </c:v>
                </c:pt>
                <c:pt idx="2">
                  <c:v>AUT</c:v>
                </c:pt>
                <c:pt idx="3">
                  <c:v>SWZ</c:v>
                </c:pt>
                <c:pt idx="4">
                  <c:v>EUN</c:v>
                </c:pt>
                <c:pt idx="5">
                  <c:v>EUS</c:v>
                </c:pt>
                <c:pt idx="6">
                  <c:v>EUE</c:v>
                </c:pt>
                <c:pt idx="7">
                  <c:v>USA</c:v>
                </c:pt>
                <c:pt idx="8">
                  <c:v>OEC</c:v>
                </c:pt>
                <c:pt idx="9">
                  <c:v>BRZ</c:v>
                </c:pt>
                <c:pt idx="10">
                  <c:v>RUS</c:v>
                </c:pt>
                <c:pt idx="11">
                  <c:v>IND</c:v>
                </c:pt>
                <c:pt idx="12">
                  <c:v>CHI</c:v>
                </c:pt>
                <c:pt idx="13">
                  <c:v>RSA</c:v>
                </c:pt>
                <c:pt idx="14">
                  <c:v>ARB</c:v>
                </c:pt>
                <c:pt idx="15">
                  <c:v>OPE</c:v>
                </c:pt>
                <c:pt idx="16">
                  <c:v>ROW</c:v>
                </c:pt>
                <c:pt idx="17">
                  <c:v>Summe:</c:v>
                </c:pt>
              </c:strCache>
            </c:strRef>
          </c:cat>
          <c:val>
            <c:numRef>
              <c:f>ele_prod_vorher!$B$10:$S$10</c:f>
              <c:numCache>
                <c:formatCode>#,##0</c:formatCode>
                <c:ptCount val="18"/>
                <c:pt idx="0">
                  <c:v>106.49628</c:v>
                </c:pt>
                <c:pt idx="1">
                  <c:v>24.205500000000001</c:v>
                </c:pt>
                <c:pt idx="2">
                  <c:v>5.8861439999999998</c:v>
                </c:pt>
                <c:pt idx="3">
                  <c:v>0</c:v>
                </c:pt>
                <c:pt idx="4">
                  <c:v>22.472999999999988</c:v>
                </c:pt>
                <c:pt idx="5">
                  <c:v>15.087600000000009</c:v>
                </c:pt>
                <c:pt idx="6">
                  <c:v>75.906517500000007</c:v>
                </c:pt>
                <c:pt idx="7">
                  <c:v>120.19096725832009</c:v>
                </c:pt>
                <c:pt idx="8">
                  <c:v>500.99692500000009</c:v>
                </c:pt>
                <c:pt idx="9">
                  <c:v>9.9000000000000005E-2</c:v>
                </c:pt>
                <c:pt idx="10">
                  <c:v>39.639599999999994</c:v>
                </c:pt>
                <c:pt idx="11">
                  <c:v>127.85107499999998</c:v>
                </c:pt>
                <c:pt idx="12">
                  <c:v>790.86644999999999</c:v>
                </c:pt>
                <c:pt idx="13">
                  <c:v>73.296630000000007</c:v>
                </c:pt>
                <c:pt idx="14">
                  <c:v>10.327679999999999</c:v>
                </c:pt>
                <c:pt idx="15">
                  <c:v>0</c:v>
                </c:pt>
                <c:pt idx="16">
                  <c:v>119.65238999999993</c:v>
                </c:pt>
                <c:pt idx="17" formatCode="#,##0.00">
                  <c:v>2032.9757587583201</c:v>
                </c:pt>
              </c:numCache>
            </c:numRef>
          </c:val>
        </c:ser>
        <c:ser>
          <c:idx val="8"/>
          <c:order val="8"/>
          <c:tx>
            <c:strRef>
              <c:f>ele_prod_vorher!$A$11</c:f>
              <c:strCache>
                <c:ptCount val="1"/>
                <c:pt idx="0">
                  <c:v>bBC</c:v>
                </c:pt>
              </c:strCache>
            </c:strRef>
          </c:tx>
          <c:invertIfNegative val="0"/>
          <c:cat>
            <c:strRef>
              <c:f>ele_prod_vorher!$B$2:$S$2</c:f>
              <c:strCache>
                <c:ptCount val="18"/>
                <c:pt idx="0">
                  <c:v>DEU</c:v>
                </c:pt>
                <c:pt idx="1">
                  <c:v>FRA </c:v>
                </c:pt>
                <c:pt idx="2">
                  <c:v>AUT</c:v>
                </c:pt>
                <c:pt idx="3">
                  <c:v>SWZ</c:v>
                </c:pt>
                <c:pt idx="4">
                  <c:v>EUN</c:v>
                </c:pt>
                <c:pt idx="5">
                  <c:v>EUS</c:v>
                </c:pt>
                <c:pt idx="6">
                  <c:v>EUE</c:v>
                </c:pt>
                <c:pt idx="7">
                  <c:v>USA</c:v>
                </c:pt>
                <c:pt idx="8">
                  <c:v>OEC</c:v>
                </c:pt>
                <c:pt idx="9">
                  <c:v>BRZ</c:v>
                </c:pt>
                <c:pt idx="10">
                  <c:v>RUS</c:v>
                </c:pt>
                <c:pt idx="11">
                  <c:v>IND</c:v>
                </c:pt>
                <c:pt idx="12">
                  <c:v>CHI</c:v>
                </c:pt>
                <c:pt idx="13">
                  <c:v>RSA</c:v>
                </c:pt>
                <c:pt idx="14">
                  <c:v>ARB</c:v>
                </c:pt>
                <c:pt idx="15">
                  <c:v>OPE</c:v>
                </c:pt>
                <c:pt idx="16">
                  <c:v>ROW</c:v>
                </c:pt>
                <c:pt idx="17">
                  <c:v>Summe:</c:v>
                </c:pt>
              </c:strCache>
            </c:strRef>
          </c:cat>
          <c:val>
            <c:numRef>
              <c:f>ele_prod_vorher!$B$11:$S$11</c:f>
              <c:numCache>
                <c:formatCode>#,##0</c:formatCode>
                <c:ptCount val="18"/>
                <c:pt idx="0">
                  <c:v>165.83489999999998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11.2959</c:v>
                </c:pt>
                <c:pt idx="5">
                  <c:v>47.529899999999998</c:v>
                </c:pt>
                <c:pt idx="6">
                  <c:v>155.58840000000001</c:v>
                </c:pt>
                <c:pt idx="7">
                  <c:v>125.97749999999999</c:v>
                </c:pt>
                <c:pt idx="8">
                  <c:v>89.327700000000007</c:v>
                </c:pt>
                <c:pt idx="9">
                  <c:v>5.9004000000000003</c:v>
                </c:pt>
                <c:pt idx="10">
                  <c:v>60.904800000000002</c:v>
                </c:pt>
                <c:pt idx="11">
                  <c:v>18.6813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63.191699999999997</c:v>
                </c:pt>
                <c:pt idx="16">
                  <c:v>107.33580000000001</c:v>
                </c:pt>
                <c:pt idx="17" formatCode="#,##0.00">
                  <c:v>851.56829999999991</c:v>
                </c:pt>
              </c:numCache>
            </c:numRef>
          </c:val>
        </c:ser>
        <c:ser>
          <c:idx val="9"/>
          <c:order val="9"/>
          <c:tx>
            <c:strRef>
              <c:f>ele_prod_vorher!$A$12</c:f>
              <c:strCache>
                <c:ptCount val="1"/>
                <c:pt idx="0">
                  <c:v>bOIL</c:v>
                </c:pt>
              </c:strCache>
            </c:strRef>
          </c:tx>
          <c:invertIfNegative val="0"/>
          <c:cat>
            <c:strRef>
              <c:f>ele_prod_vorher!$B$2:$S$2</c:f>
              <c:strCache>
                <c:ptCount val="18"/>
                <c:pt idx="0">
                  <c:v>DEU</c:v>
                </c:pt>
                <c:pt idx="1">
                  <c:v>FRA </c:v>
                </c:pt>
                <c:pt idx="2">
                  <c:v>AUT</c:v>
                </c:pt>
                <c:pt idx="3">
                  <c:v>SWZ</c:v>
                </c:pt>
                <c:pt idx="4">
                  <c:v>EUN</c:v>
                </c:pt>
                <c:pt idx="5">
                  <c:v>EUS</c:v>
                </c:pt>
                <c:pt idx="6">
                  <c:v>EUE</c:v>
                </c:pt>
                <c:pt idx="7">
                  <c:v>USA</c:v>
                </c:pt>
                <c:pt idx="8">
                  <c:v>OEC</c:v>
                </c:pt>
                <c:pt idx="9">
                  <c:v>BRZ</c:v>
                </c:pt>
                <c:pt idx="10">
                  <c:v>RUS</c:v>
                </c:pt>
                <c:pt idx="11">
                  <c:v>IND</c:v>
                </c:pt>
                <c:pt idx="12">
                  <c:v>CHI</c:v>
                </c:pt>
                <c:pt idx="13">
                  <c:v>RSA</c:v>
                </c:pt>
                <c:pt idx="14">
                  <c:v>ARB</c:v>
                </c:pt>
                <c:pt idx="15">
                  <c:v>OPE</c:v>
                </c:pt>
                <c:pt idx="16">
                  <c:v>ROW</c:v>
                </c:pt>
                <c:pt idx="17">
                  <c:v>Summe:</c:v>
                </c:pt>
              </c:strCache>
            </c:strRef>
          </c:cat>
          <c:val>
            <c:numRef>
              <c:f>ele_prod_vorher!$B$12:$S$12</c:f>
              <c:numCache>
                <c:formatCode>#,##0</c:formatCode>
                <c:ptCount val="18"/>
                <c:pt idx="0">
                  <c:v>5.25</c:v>
                </c:pt>
                <c:pt idx="1">
                  <c:v>0</c:v>
                </c:pt>
                <c:pt idx="2">
                  <c:v>0.68640000000000001</c:v>
                </c:pt>
                <c:pt idx="3">
                  <c:v>0</c:v>
                </c:pt>
                <c:pt idx="4">
                  <c:v>7.1349999999999998</c:v>
                </c:pt>
                <c:pt idx="5">
                  <c:v>52.53</c:v>
                </c:pt>
                <c:pt idx="6">
                  <c:v>0.45119999999999999</c:v>
                </c:pt>
                <c:pt idx="7">
                  <c:v>37.008238284352664</c:v>
                </c:pt>
                <c:pt idx="8">
                  <c:v>18.748000000000001</c:v>
                </c:pt>
                <c:pt idx="9">
                  <c:v>0</c:v>
                </c:pt>
                <c:pt idx="10">
                  <c:v>1.7230000000000001</c:v>
                </c:pt>
                <c:pt idx="11">
                  <c:v>1.7760000000000002</c:v>
                </c:pt>
                <c:pt idx="12">
                  <c:v>0</c:v>
                </c:pt>
                <c:pt idx="13">
                  <c:v>0</c:v>
                </c:pt>
                <c:pt idx="14">
                  <c:v>202.23699999999997</c:v>
                </c:pt>
                <c:pt idx="15">
                  <c:v>11.814</c:v>
                </c:pt>
                <c:pt idx="16">
                  <c:v>11.463000000000001</c:v>
                </c:pt>
                <c:pt idx="17" formatCode="#,##0.00">
                  <c:v>350.82183828435268</c:v>
                </c:pt>
              </c:numCache>
            </c:numRef>
          </c:val>
        </c:ser>
        <c:ser>
          <c:idx val="10"/>
          <c:order val="10"/>
          <c:tx>
            <c:strRef>
              <c:f>ele_prod_vorher!$A$13</c:f>
              <c:strCache>
                <c:ptCount val="1"/>
                <c:pt idx="0">
                  <c:v>mOIL</c:v>
                </c:pt>
              </c:strCache>
            </c:strRef>
          </c:tx>
          <c:invertIfNegative val="0"/>
          <c:cat>
            <c:strRef>
              <c:f>ele_prod_vorher!$B$2:$S$2</c:f>
              <c:strCache>
                <c:ptCount val="18"/>
                <c:pt idx="0">
                  <c:v>DEU</c:v>
                </c:pt>
                <c:pt idx="1">
                  <c:v>FRA </c:v>
                </c:pt>
                <c:pt idx="2">
                  <c:v>AUT</c:v>
                </c:pt>
                <c:pt idx="3">
                  <c:v>SWZ</c:v>
                </c:pt>
                <c:pt idx="4">
                  <c:v>EUN</c:v>
                </c:pt>
                <c:pt idx="5">
                  <c:v>EUS</c:v>
                </c:pt>
                <c:pt idx="6">
                  <c:v>EUE</c:v>
                </c:pt>
                <c:pt idx="7">
                  <c:v>USA</c:v>
                </c:pt>
                <c:pt idx="8">
                  <c:v>OEC</c:v>
                </c:pt>
                <c:pt idx="9">
                  <c:v>BRZ</c:v>
                </c:pt>
                <c:pt idx="10">
                  <c:v>RUS</c:v>
                </c:pt>
                <c:pt idx="11">
                  <c:v>IND</c:v>
                </c:pt>
                <c:pt idx="12">
                  <c:v>CHI</c:v>
                </c:pt>
                <c:pt idx="13">
                  <c:v>RSA</c:v>
                </c:pt>
                <c:pt idx="14">
                  <c:v>ARB</c:v>
                </c:pt>
                <c:pt idx="15">
                  <c:v>OPE</c:v>
                </c:pt>
                <c:pt idx="16">
                  <c:v>ROW</c:v>
                </c:pt>
                <c:pt idx="17">
                  <c:v>Summe:</c:v>
                </c:pt>
              </c:strCache>
            </c:strRef>
          </c:cat>
          <c:val>
            <c:numRef>
              <c:f>ele_prod_vorher!$B$13:$S$13</c:f>
              <c:numCache>
                <c:formatCode>#,##0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13.72749999999999</c:v>
                </c:pt>
                <c:pt idx="6">
                  <c:v>2.2187999999999999</c:v>
                </c:pt>
                <c:pt idx="7">
                  <c:v>171.90476171564734</c:v>
                </c:pt>
                <c:pt idx="8">
                  <c:v>43.763999999999996</c:v>
                </c:pt>
                <c:pt idx="9">
                  <c:v>12.393000000000001</c:v>
                </c:pt>
                <c:pt idx="10">
                  <c:v>6.8919999999999995</c:v>
                </c:pt>
                <c:pt idx="11">
                  <c:v>7.1039999999999957</c:v>
                </c:pt>
                <c:pt idx="12">
                  <c:v>1.6875</c:v>
                </c:pt>
                <c:pt idx="13">
                  <c:v>0</c:v>
                </c:pt>
                <c:pt idx="14">
                  <c:v>72.227500000000006</c:v>
                </c:pt>
                <c:pt idx="15">
                  <c:v>41.349000000000004</c:v>
                </c:pt>
                <c:pt idx="16">
                  <c:v>160.48200000000003</c:v>
                </c:pt>
                <c:pt idx="17" formatCode="#,##0.00">
                  <c:v>533.75006171564735</c:v>
                </c:pt>
              </c:numCache>
            </c:numRef>
          </c:val>
        </c:ser>
        <c:ser>
          <c:idx val="11"/>
          <c:order val="11"/>
          <c:tx>
            <c:strRef>
              <c:f>ele_prod_vorher!$A$14</c:f>
              <c:strCache>
                <c:ptCount val="1"/>
                <c:pt idx="0">
                  <c:v>pOIL</c:v>
                </c:pt>
              </c:strCache>
            </c:strRef>
          </c:tx>
          <c:invertIfNegative val="0"/>
          <c:cat>
            <c:strRef>
              <c:f>ele_prod_vorher!$B$2:$S$2</c:f>
              <c:strCache>
                <c:ptCount val="18"/>
                <c:pt idx="0">
                  <c:v>DEU</c:v>
                </c:pt>
                <c:pt idx="1">
                  <c:v>FRA </c:v>
                </c:pt>
                <c:pt idx="2">
                  <c:v>AUT</c:v>
                </c:pt>
                <c:pt idx="3">
                  <c:v>SWZ</c:v>
                </c:pt>
                <c:pt idx="4">
                  <c:v>EUN</c:v>
                </c:pt>
                <c:pt idx="5">
                  <c:v>EUS</c:v>
                </c:pt>
                <c:pt idx="6">
                  <c:v>EUE</c:v>
                </c:pt>
                <c:pt idx="7">
                  <c:v>USA</c:v>
                </c:pt>
                <c:pt idx="8">
                  <c:v>OEC</c:v>
                </c:pt>
                <c:pt idx="9">
                  <c:v>BRZ</c:v>
                </c:pt>
                <c:pt idx="10">
                  <c:v>RUS</c:v>
                </c:pt>
                <c:pt idx="11">
                  <c:v>IND</c:v>
                </c:pt>
                <c:pt idx="12">
                  <c:v>CHI</c:v>
                </c:pt>
                <c:pt idx="13">
                  <c:v>RSA</c:v>
                </c:pt>
                <c:pt idx="14">
                  <c:v>ARB</c:v>
                </c:pt>
                <c:pt idx="15">
                  <c:v>OPE</c:v>
                </c:pt>
                <c:pt idx="16">
                  <c:v>ROW</c:v>
                </c:pt>
                <c:pt idx="17">
                  <c:v>Summe:</c:v>
                </c:pt>
              </c:strCache>
            </c:strRef>
          </c:cat>
          <c:val>
            <c:numRef>
              <c:f>ele_prod_vorher!$B$14:$S$14</c:f>
              <c:numCache>
                <c:formatCode>#,##0</c:formatCode>
                <c:ptCount val="18"/>
                <c:pt idx="0">
                  <c:v>5.83</c:v>
                </c:pt>
                <c:pt idx="1">
                  <c:v>6.16</c:v>
                </c:pt>
                <c:pt idx="2">
                  <c:v>0.59360000000000002</c:v>
                </c:pt>
                <c:pt idx="3">
                  <c:v>0.19</c:v>
                </c:pt>
                <c:pt idx="4">
                  <c:v>6.0150000000000023</c:v>
                </c:pt>
                <c:pt idx="5">
                  <c:v>11.692499999999997</c:v>
                </c:pt>
                <c:pt idx="6">
                  <c:v>2.67</c:v>
                </c:pt>
                <c:pt idx="7">
                  <c:v>36.866999999999997</c:v>
                </c:pt>
                <c:pt idx="8">
                  <c:v>15.628</c:v>
                </c:pt>
                <c:pt idx="9">
                  <c:v>1.3769999999999998</c:v>
                </c:pt>
                <c:pt idx="10">
                  <c:v>8.6150000000000002</c:v>
                </c:pt>
                <c:pt idx="11">
                  <c:v>26.640000000000004</c:v>
                </c:pt>
                <c:pt idx="12">
                  <c:v>32.0625</c:v>
                </c:pt>
                <c:pt idx="13">
                  <c:v>1.1499999999999999</c:v>
                </c:pt>
                <c:pt idx="14">
                  <c:v>14.445499999999997</c:v>
                </c:pt>
                <c:pt idx="15">
                  <c:v>5.907</c:v>
                </c:pt>
                <c:pt idx="16">
                  <c:v>57.315000000000012</c:v>
                </c:pt>
                <c:pt idx="17" formatCode="#,##0.00">
                  <c:v>233.15810000000005</c:v>
                </c:pt>
              </c:numCache>
            </c:numRef>
          </c:val>
        </c:ser>
        <c:ser>
          <c:idx val="12"/>
          <c:order val="12"/>
          <c:tx>
            <c:strRef>
              <c:f>ele_prod_vorher!$A$15</c:f>
              <c:strCache>
                <c:ptCount val="1"/>
                <c:pt idx="0">
                  <c:v>bGAS</c:v>
                </c:pt>
              </c:strCache>
            </c:strRef>
          </c:tx>
          <c:invertIfNegative val="0"/>
          <c:cat>
            <c:strRef>
              <c:f>ele_prod_vorher!$B$2:$S$2</c:f>
              <c:strCache>
                <c:ptCount val="18"/>
                <c:pt idx="0">
                  <c:v>DEU</c:v>
                </c:pt>
                <c:pt idx="1">
                  <c:v>FRA </c:v>
                </c:pt>
                <c:pt idx="2">
                  <c:v>AUT</c:v>
                </c:pt>
                <c:pt idx="3">
                  <c:v>SWZ</c:v>
                </c:pt>
                <c:pt idx="4">
                  <c:v>EUN</c:v>
                </c:pt>
                <c:pt idx="5">
                  <c:v>EUS</c:v>
                </c:pt>
                <c:pt idx="6">
                  <c:v>EUE</c:v>
                </c:pt>
                <c:pt idx="7">
                  <c:v>USA</c:v>
                </c:pt>
                <c:pt idx="8">
                  <c:v>OEC</c:v>
                </c:pt>
                <c:pt idx="9">
                  <c:v>BRZ</c:v>
                </c:pt>
                <c:pt idx="10">
                  <c:v>RUS</c:v>
                </c:pt>
                <c:pt idx="11">
                  <c:v>IND</c:v>
                </c:pt>
                <c:pt idx="12">
                  <c:v>CHI</c:v>
                </c:pt>
                <c:pt idx="13">
                  <c:v>RSA</c:v>
                </c:pt>
                <c:pt idx="14">
                  <c:v>ARB</c:v>
                </c:pt>
                <c:pt idx="15">
                  <c:v>OPE</c:v>
                </c:pt>
                <c:pt idx="16">
                  <c:v>ROW</c:v>
                </c:pt>
                <c:pt idx="17">
                  <c:v>Summe:</c:v>
                </c:pt>
              </c:strCache>
            </c:strRef>
          </c:cat>
          <c:val>
            <c:numRef>
              <c:f>ele_prod_vorher!$B$15:$S$15</c:f>
              <c:numCache>
                <c:formatCode>#,##0</c:formatCode>
                <c:ptCount val="18"/>
                <c:pt idx="0">
                  <c:v>49.747</c:v>
                </c:pt>
                <c:pt idx="1">
                  <c:v>0</c:v>
                </c:pt>
                <c:pt idx="2">
                  <c:v>5.6808000000000005</c:v>
                </c:pt>
                <c:pt idx="3">
                  <c:v>0</c:v>
                </c:pt>
                <c:pt idx="4">
                  <c:v>92.644999999999996</c:v>
                </c:pt>
                <c:pt idx="5">
                  <c:v>163.209</c:v>
                </c:pt>
                <c:pt idx="6">
                  <c:v>2.4340000000000002</c:v>
                </c:pt>
                <c:pt idx="7">
                  <c:v>88.607042739193787</c:v>
                </c:pt>
                <c:pt idx="8">
                  <c:v>213.69900000000001</c:v>
                </c:pt>
                <c:pt idx="9">
                  <c:v>0</c:v>
                </c:pt>
                <c:pt idx="10">
                  <c:v>243.35499999999999</c:v>
                </c:pt>
                <c:pt idx="11">
                  <c:v>3.2880000000000003</c:v>
                </c:pt>
                <c:pt idx="12">
                  <c:v>0.40860000000000002</c:v>
                </c:pt>
                <c:pt idx="13">
                  <c:v>0</c:v>
                </c:pt>
                <c:pt idx="14">
                  <c:v>379.596</c:v>
                </c:pt>
                <c:pt idx="15">
                  <c:v>11.542</c:v>
                </c:pt>
                <c:pt idx="16">
                  <c:v>478.09300000000002</c:v>
                </c:pt>
                <c:pt idx="17" formatCode="#,##0.00">
                  <c:v>1732.3044427391937</c:v>
                </c:pt>
              </c:numCache>
            </c:numRef>
          </c:val>
        </c:ser>
        <c:ser>
          <c:idx val="13"/>
          <c:order val="13"/>
          <c:tx>
            <c:strRef>
              <c:f>ele_prod_vorher!$A$16</c:f>
              <c:strCache>
                <c:ptCount val="1"/>
                <c:pt idx="0">
                  <c:v>mGAS</c:v>
                </c:pt>
              </c:strCache>
            </c:strRef>
          </c:tx>
          <c:invertIfNegative val="0"/>
          <c:cat>
            <c:strRef>
              <c:f>ele_prod_vorher!$B$2:$S$2</c:f>
              <c:strCache>
                <c:ptCount val="18"/>
                <c:pt idx="0">
                  <c:v>DEU</c:v>
                </c:pt>
                <c:pt idx="1">
                  <c:v>FRA </c:v>
                </c:pt>
                <c:pt idx="2">
                  <c:v>AUT</c:v>
                </c:pt>
                <c:pt idx="3">
                  <c:v>SWZ</c:v>
                </c:pt>
                <c:pt idx="4">
                  <c:v>EUN</c:v>
                </c:pt>
                <c:pt idx="5">
                  <c:v>EUS</c:v>
                </c:pt>
                <c:pt idx="6">
                  <c:v>EUE</c:v>
                </c:pt>
                <c:pt idx="7">
                  <c:v>USA</c:v>
                </c:pt>
                <c:pt idx="8">
                  <c:v>OEC</c:v>
                </c:pt>
                <c:pt idx="9">
                  <c:v>BRZ</c:v>
                </c:pt>
                <c:pt idx="10">
                  <c:v>RUS</c:v>
                </c:pt>
                <c:pt idx="11">
                  <c:v>IND</c:v>
                </c:pt>
                <c:pt idx="12">
                  <c:v>CHI</c:v>
                </c:pt>
                <c:pt idx="13">
                  <c:v>RSA</c:v>
                </c:pt>
                <c:pt idx="14">
                  <c:v>ARB</c:v>
                </c:pt>
                <c:pt idx="15">
                  <c:v>OPE</c:v>
                </c:pt>
                <c:pt idx="16">
                  <c:v>ROW</c:v>
                </c:pt>
                <c:pt idx="17">
                  <c:v>Summe:</c:v>
                </c:pt>
              </c:strCache>
            </c:strRef>
          </c:cat>
          <c:val>
            <c:numRef>
              <c:f>ele_prod_vorher!$B$16:$S$16</c:f>
              <c:numCache>
                <c:formatCode>#,##0</c:formatCode>
                <c:ptCount val="18"/>
                <c:pt idx="0">
                  <c:v>4.9354999999999976</c:v>
                </c:pt>
                <c:pt idx="1">
                  <c:v>5.4975000000000023</c:v>
                </c:pt>
                <c:pt idx="2">
                  <c:v>4.0904999999999996</c:v>
                </c:pt>
                <c:pt idx="3">
                  <c:v>0.52500000000000002</c:v>
                </c:pt>
                <c:pt idx="4">
                  <c:v>168.77800000000002</c:v>
                </c:pt>
                <c:pt idx="5">
                  <c:v>117.57299999999998</c:v>
                </c:pt>
                <c:pt idx="6">
                  <c:v>16.060999999999996</c:v>
                </c:pt>
                <c:pt idx="7">
                  <c:v>413.25845726080627</c:v>
                </c:pt>
                <c:pt idx="8">
                  <c:v>518.46100000000001</c:v>
                </c:pt>
                <c:pt idx="9">
                  <c:v>13.95</c:v>
                </c:pt>
                <c:pt idx="10">
                  <c:v>194.684</c:v>
                </c:pt>
                <c:pt idx="11">
                  <c:v>52.608000000000004</c:v>
                </c:pt>
                <c:pt idx="12">
                  <c:v>1.6343999999999992</c:v>
                </c:pt>
                <c:pt idx="13">
                  <c:v>0</c:v>
                </c:pt>
                <c:pt idx="14">
                  <c:v>135.56999999999994</c:v>
                </c:pt>
                <c:pt idx="15">
                  <c:v>37.511499999999998</c:v>
                </c:pt>
                <c:pt idx="16">
                  <c:v>170.7475</c:v>
                </c:pt>
                <c:pt idx="17" formatCode="#,##0.00">
                  <c:v>1855.8853572608061</c:v>
                </c:pt>
              </c:numCache>
            </c:numRef>
          </c:val>
        </c:ser>
        <c:ser>
          <c:idx val="14"/>
          <c:order val="14"/>
          <c:tx>
            <c:strRef>
              <c:f>ele_prod_vorher!$A$17</c:f>
              <c:strCache>
                <c:ptCount val="1"/>
                <c:pt idx="0">
                  <c:v>pGAS</c:v>
                </c:pt>
              </c:strCache>
            </c:strRef>
          </c:tx>
          <c:invertIfNegative val="0"/>
          <c:cat>
            <c:strRef>
              <c:f>ele_prod_vorher!$B$2:$S$2</c:f>
              <c:strCache>
                <c:ptCount val="18"/>
                <c:pt idx="0">
                  <c:v>DEU</c:v>
                </c:pt>
                <c:pt idx="1">
                  <c:v>FRA </c:v>
                </c:pt>
                <c:pt idx="2">
                  <c:v>AUT</c:v>
                </c:pt>
                <c:pt idx="3">
                  <c:v>SWZ</c:v>
                </c:pt>
                <c:pt idx="4">
                  <c:v>EUN</c:v>
                </c:pt>
                <c:pt idx="5">
                  <c:v>EUS</c:v>
                </c:pt>
                <c:pt idx="6">
                  <c:v>EUE</c:v>
                </c:pt>
                <c:pt idx="7">
                  <c:v>USA</c:v>
                </c:pt>
                <c:pt idx="8">
                  <c:v>OEC</c:v>
                </c:pt>
                <c:pt idx="9">
                  <c:v>BRZ</c:v>
                </c:pt>
                <c:pt idx="10">
                  <c:v>RUS</c:v>
                </c:pt>
                <c:pt idx="11">
                  <c:v>IND</c:v>
                </c:pt>
                <c:pt idx="12">
                  <c:v>CHI</c:v>
                </c:pt>
                <c:pt idx="13">
                  <c:v>RSA</c:v>
                </c:pt>
                <c:pt idx="14">
                  <c:v>ARB</c:v>
                </c:pt>
                <c:pt idx="15">
                  <c:v>OPE</c:v>
                </c:pt>
                <c:pt idx="16">
                  <c:v>ROW</c:v>
                </c:pt>
                <c:pt idx="17">
                  <c:v>Summe:</c:v>
                </c:pt>
              </c:strCache>
            </c:strRef>
          </c:cat>
          <c:val>
            <c:numRef>
              <c:f>ele_prod_vorher!$B$17:$S$17</c:f>
              <c:numCache>
                <c:formatCode>#,##0</c:formatCode>
                <c:ptCount val="18"/>
                <c:pt idx="0">
                  <c:v>18.227499999999999</c:v>
                </c:pt>
                <c:pt idx="1">
                  <c:v>16.492499999999996</c:v>
                </c:pt>
                <c:pt idx="2">
                  <c:v>9.8699999999999996E-2</c:v>
                </c:pt>
                <c:pt idx="3">
                  <c:v>0.22500000000000001</c:v>
                </c:pt>
                <c:pt idx="4">
                  <c:v>29.047000000000004</c:v>
                </c:pt>
                <c:pt idx="5">
                  <c:v>14.777999999999999</c:v>
                </c:pt>
                <c:pt idx="6">
                  <c:v>18.494999999999997</c:v>
                </c:pt>
                <c:pt idx="7">
                  <c:v>88.56450000000001</c:v>
                </c:pt>
                <c:pt idx="8">
                  <c:v>183.04</c:v>
                </c:pt>
                <c:pt idx="9">
                  <c:v>1.55</c:v>
                </c:pt>
                <c:pt idx="10">
                  <c:v>48.670999999999992</c:v>
                </c:pt>
                <c:pt idx="11">
                  <c:v>9.8640000000000008</c:v>
                </c:pt>
                <c:pt idx="12">
                  <c:v>38.817</c:v>
                </c:pt>
                <c:pt idx="13">
                  <c:v>0</c:v>
                </c:pt>
                <c:pt idx="14">
                  <c:v>27.113999999999997</c:v>
                </c:pt>
                <c:pt idx="15">
                  <c:v>8.6564999999999994</c:v>
                </c:pt>
                <c:pt idx="16">
                  <c:v>34.149499999999996</c:v>
                </c:pt>
                <c:pt idx="17" formatCode="#,##0.00">
                  <c:v>537.79020000000003</c:v>
                </c:pt>
              </c:numCache>
            </c:numRef>
          </c:val>
        </c:ser>
        <c:ser>
          <c:idx val="15"/>
          <c:order val="15"/>
          <c:tx>
            <c:strRef>
              <c:f>ele_prod_vorher!$A$18</c:f>
              <c:strCache>
                <c:ptCount val="1"/>
                <c:pt idx="0">
                  <c:v>bBIO</c:v>
                </c:pt>
              </c:strCache>
            </c:strRef>
          </c:tx>
          <c:invertIfNegative val="0"/>
          <c:cat>
            <c:strRef>
              <c:f>ele_prod_vorher!$B$2:$S$2</c:f>
              <c:strCache>
                <c:ptCount val="18"/>
                <c:pt idx="0">
                  <c:v>DEU</c:v>
                </c:pt>
                <c:pt idx="1">
                  <c:v>FRA </c:v>
                </c:pt>
                <c:pt idx="2">
                  <c:v>AUT</c:v>
                </c:pt>
                <c:pt idx="3">
                  <c:v>SWZ</c:v>
                </c:pt>
                <c:pt idx="4">
                  <c:v>EUN</c:v>
                </c:pt>
                <c:pt idx="5">
                  <c:v>EUS</c:v>
                </c:pt>
                <c:pt idx="6">
                  <c:v>EUE</c:v>
                </c:pt>
                <c:pt idx="7">
                  <c:v>USA</c:v>
                </c:pt>
                <c:pt idx="8">
                  <c:v>OEC</c:v>
                </c:pt>
                <c:pt idx="9">
                  <c:v>BRZ</c:v>
                </c:pt>
                <c:pt idx="10">
                  <c:v>RUS</c:v>
                </c:pt>
                <c:pt idx="11">
                  <c:v>IND</c:v>
                </c:pt>
                <c:pt idx="12">
                  <c:v>CHI</c:v>
                </c:pt>
                <c:pt idx="13">
                  <c:v>RSA</c:v>
                </c:pt>
                <c:pt idx="14">
                  <c:v>ARB</c:v>
                </c:pt>
                <c:pt idx="15">
                  <c:v>OPE</c:v>
                </c:pt>
                <c:pt idx="16">
                  <c:v>ROW</c:v>
                </c:pt>
                <c:pt idx="17">
                  <c:v>Summe:</c:v>
                </c:pt>
              </c:strCache>
            </c:strRef>
          </c:cat>
          <c:val>
            <c:numRef>
              <c:f>ele_prod_vorher!$B$18:$S$18</c:f>
              <c:numCache>
                <c:formatCode>#,##0</c:formatCode>
                <c:ptCount val="18"/>
                <c:pt idx="0">
                  <c:v>21.82</c:v>
                </c:pt>
                <c:pt idx="1">
                  <c:v>2.0100000000000002</c:v>
                </c:pt>
                <c:pt idx="2">
                  <c:v>3.3400000000000003</c:v>
                </c:pt>
                <c:pt idx="3">
                  <c:v>0.30000000000000004</c:v>
                </c:pt>
                <c:pt idx="4">
                  <c:v>33.86</c:v>
                </c:pt>
                <c:pt idx="5">
                  <c:v>7.8000000000000007</c:v>
                </c:pt>
                <c:pt idx="6">
                  <c:v>5.65</c:v>
                </c:pt>
                <c:pt idx="7">
                  <c:v>30.210000000000004</c:v>
                </c:pt>
                <c:pt idx="8">
                  <c:v>49.54</c:v>
                </c:pt>
                <c:pt idx="9">
                  <c:v>17.399999999999999</c:v>
                </c:pt>
                <c:pt idx="10">
                  <c:v>0.01</c:v>
                </c:pt>
                <c:pt idx="11">
                  <c:v>1.95</c:v>
                </c:pt>
                <c:pt idx="12">
                  <c:v>2.31</c:v>
                </c:pt>
                <c:pt idx="13">
                  <c:v>0.26</c:v>
                </c:pt>
                <c:pt idx="14">
                  <c:v>0.01</c:v>
                </c:pt>
                <c:pt idx="15">
                  <c:v>0</c:v>
                </c:pt>
                <c:pt idx="16">
                  <c:v>14.03</c:v>
                </c:pt>
                <c:pt idx="17" formatCode="#,##0.00">
                  <c:v>190.49999999999997</c:v>
                </c:pt>
              </c:numCache>
            </c:numRef>
          </c:val>
        </c:ser>
        <c:ser>
          <c:idx val="16"/>
          <c:order val="16"/>
          <c:tx>
            <c:strRef>
              <c:f>ele_prod_vorher!$A$19</c:f>
              <c:strCache>
                <c:ptCount val="1"/>
                <c:pt idx="0">
                  <c:v>bCCS</c:v>
                </c:pt>
              </c:strCache>
            </c:strRef>
          </c:tx>
          <c:invertIfNegative val="0"/>
          <c:cat>
            <c:strRef>
              <c:f>ele_prod_vorher!$B$2:$S$2</c:f>
              <c:strCache>
                <c:ptCount val="18"/>
                <c:pt idx="0">
                  <c:v>DEU</c:v>
                </c:pt>
                <c:pt idx="1">
                  <c:v>FRA </c:v>
                </c:pt>
                <c:pt idx="2">
                  <c:v>AUT</c:v>
                </c:pt>
                <c:pt idx="3">
                  <c:v>SWZ</c:v>
                </c:pt>
                <c:pt idx="4">
                  <c:v>EUN</c:v>
                </c:pt>
                <c:pt idx="5">
                  <c:v>EUS</c:v>
                </c:pt>
                <c:pt idx="6">
                  <c:v>EUE</c:v>
                </c:pt>
                <c:pt idx="7">
                  <c:v>USA</c:v>
                </c:pt>
                <c:pt idx="8">
                  <c:v>OEC</c:v>
                </c:pt>
                <c:pt idx="9">
                  <c:v>BRZ</c:v>
                </c:pt>
                <c:pt idx="10">
                  <c:v>RUS</c:v>
                </c:pt>
                <c:pt idx="11">
                  <c:v>IND</c:v>
                </c:pt>
                <c:pt idx="12">
                  <c:v>CHI</c:v>
                </c:pt>
                <c:pt idx="13">
                  <c:v>RSA</c:v>
                </c:pt>
                <c:pt idx="14">
                  <c:v>ARB</c:v>
                </c:pt>
                <c:pt idx="15">
                  <c:v>OPE</c:v>
                </c:pt>
                <c:pt idx="16">
                  <c:v>ROW</c:v>
                </c:pt>
                <c:pt idx="17">
                  <c:v>Summe:</c:v>
                </c:pt>
              </c:strCache>
            </c:strRef>
          </c:cat>
          <c:val>
            <c:numRef>
              <c:f>ele_prod_vorher!$B$19:$S$19</c:f>
              <c:numCache>
                <c:formatCode>#,##0</c:formatCode>
                <c:ptCount val="18"/>
                <c:pt idx="0">
                  <c:v>1.6751000000000147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0.11410000000000053</c:v>
                </c:pt>
                <c:pt idx="5">
                  <c:v>0.48010000000000019</c:v>
                </c:pt>
                <c:pt idx="6">
                  <c:v>1.5715999999999894</c:v>
                </c:pt>
                <c:pt idx="7">
                  <c:v>1.272500000000008</c:v>
                </c:pt>
                <c:pt idx="8">
                  <c:v>0.90229999999999677</c:v>
                </c:pt>
                <c:pt idx="9">
                  <c:v>5.9599999999999653E-2</c:v>
                </c:pt>
                <c:pt idx="10">
                  <c:v>0.61520000000000152</c:v>
                </c:pt>
                <c:pt idx="11">
                  <c:v>0.18870000000000076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0.63830000000000098</c:v>
                </c:pt>
                <c:pt idx="16">
                  <c:v>1.0841999999999956</c:v>
                </c:pt>
                <c:pt idx="17" formatCode="#,##0.00">
                  <c:v>8.6017000000000081</c:v>
                </c:pt>
              </c:numCache>
            </c:numRef>
          </c:val>
        </c:ser>
        <c:ser>
          <c:idx val="17"/>
          <c:order val="17"/>
          <c:tx>
            <c:strRef>
              <c:f>ele_prod_vorher!$A$20</c:f>
              <c:strCache>
                <c:ptCount val="1"/>
                <c:pt idx="0">
                  <c:v>mCCS</c:v>
                </c:pt>
              </c:strCache>
            </c:strRef>
          </c:tx>
          <c:invertIfNegative val="0"/>
          <c:cat>
            <c:strRef>
              <c:f>ele_prod_vorher!$B$2:$S$2</c:f>
              <c:strCache>
                <c:ptCount val="18"/>
                <c:pt idx="0">
                  <c:v>DEU</c:v>
                </c:pt>
                <c:pt idx="1">
                  <c:v>FRA </c:v>
                </c:pt>
                <c:pt idx="2">
                  <c:v>AUT</c:v>
                </c:pt>
                <c:pt idx="3">
                  <c:v>SWZ</c:v>
                </c:pt>
                <c:pt idx="4">
                  <c:v>EUN</c:v>
                </c:pt>
                <c:pt idx="5">
                  <c:v>EUS</c:v>
                </c:pt>
                <c:pt idx="6">
                  <c:v>EUE</c:v>
                </c:pt>
                <c:pt idx="7">
                  <c:v>USA</c:v>
                </c:pt>
                <c:pt idx="8">
                  <c:v>OEC</c:v>
                </c:pt>
                <c:pt idx="9">
                  <c:v>BRZ</c:v>
                </c:pt>
                <c:pt idx="10">
                  <c:v>RUS</c:v>
                </c:pt>
                <c:pt idx="11">
                  <c:v>IND</c:v>
                </c:pt>
                <c:pt idx="12">
                  <c:v>CHI</c:v>
                </c:pt>
                <c:pt idx="13">
                  <c:v>RSA</c:v>
                </c:pt>
                <c:pt idx="14">
                  <c:v>ARB</c:v>
                </c:pt>
                <c:pt idx="15">
                  <c:v>OPE</c:v>
                </c:pt>
                <c:pt idx="16">
                  <c:v>ROW</c:v>
                </c:pt>
                <c:pt idx="17">
                  <c:v>Summe:</c:v>
                </c:pt>
              </c:strCache>
            </c:strRef>
          </c:cat>
          <c:val>
            <c:numRef>
              <c:f>ele_prod_vorher!$B$20:$S$20</c:f>
              <c:numCache>
                <c:formatCode>#,##0</c:formatCode>
                <c:ptCount val="18"/>
                <c:pt idx="0">
                  <c:v>1.322700000000026</c:v>
                </c:pt>
                <c:pt idx="1">
                  <c:v>0.24449999999999861</c:v>
                </c:pt>
                <c:pt idx="2">
                  <c:v>6.2599999999999767E-2</c:v>
                </c:pt>
                <c:pt idx="3">
                  <c:v>0</c:v>
                </c:pt>
                <c:pt idx="4">
                  <c:v>2.080900000000014</c:v>
                </c:pt>
                <c:pt idx="5">
                  <c:v>1.2417999999999978</c:v>
                </c:pt>
                <c:pt idx="6">
                  <c:v>1.0185000000000031</c:v>
                </c:pt>
                <c:pt idx="7">
                  <c:v>6.4448999999999614</c:v>
                </c:pt>
                <c:pt idx="8">
                  <c:v>20.242299999999886</c:v>
                </c:pt>
                <c:pt idx="9">
                  <c:v>1.0000000000000009E-3</c:v>
                </c:pt>
                <c:pt idx="10">
                  <c:v>1.0010000000000048</c:v>
                </c:pt>
                <c:pt idx="11">
                  <c:v>5.1657000000000153</c:v>
                </c:pt>
                <c:pt idx="12">
                  <c:v>26.628500000000258</c:v>
                </c:pt>
                <c:pt idx="13">
                  <c:v>2.4679000000000144</c:v>
                </c:pt>
                <c:pt idx="14">
                  <c:v>0.13039999999999985</c:v>
                </c:pt>
                <c:pt idx="15">
                  <c:v>0</c:v>
                </c:pt>
                <c:pt idx="16">
                  <c:v>4.0287000000000148</c:v>
                </c:pt>
                <c:pt idx="17" formatCode="#,##0.00">
                  <c:v>72.081400000000187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754624"/>
        <c:axId val="50817856"/>
      </c:barChart>
      <c:catAx>
        <c:axId val="97754624"/>
        <c:scaling>
          <c:orientation val="minMax"/>
        </c:scaling>
        <c:delete val="0"/>
        <c:axPos val="b"/>
        <c:majorTickMark val="out"/>
        <c:minorTickMark val="none"/>
        <c:tickLblPos val="nextTo"/>
        <c:crossAx val="50817856"/>
        <c:crosses val="autoZero"/>
        <c:auto val="1"/>
        <c:lblAlgn val="ctr"/>
        <c:lblOffset val="100"/>
        <c:noMultiLvlLbl val="0"/>
      </c:catAx>
      <c:valAx>
        <c:axId val="50817856"/>
        <c:scaling>
          <c:orientation val="minMax"/>
          <c:max val="4350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977546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459868766404196"/>
          <c:y val="1.8355288631112729E-2"/>
          <c:w val="7.5401312335957996E-2"/>
          <c:h val="0.89288237368908652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323930662513346E-2"/>
          <c:y val="4.0893246648613955E-2"/>
          <c:w val="0.80368045340486283"/>
          <c:h val="0.8209185420981302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ele_prod_bw!$A$3</c:f>
              <c:strCache>
                <c:ptCount val="1"/>
                <c:pt idx="0">
                  <c:v>bNUC</c:v>
                </c:pt>
              </c:strCache>
            </c:strRef>
          </c:tx>
          <c:invertIfNegative val="0"/>
          <c:cat>
            <c:strRef>
              <c:f>ele_prod_bw!$B$2:$C$2</c:f>
              <c:strCache>
                <c:ptCount val="2"/>
                <c:pt idx="0">
                  <c:v>BAW</c:v>
                </c:pt>
                <c:pt idx="1">
                  <c:v>DEU</c:v>
                </c:pt>
              </c:strCache>
            </c:strRef>
          </c:cat>
          <c:val>
            <c:numRef>
              <c:f>ele_prod_bw!$B$3:$C$3</c:f>
              <c:numCache>
                <c:formatCode>#,##0</c:formatCode>
                <c:ptCount val="2"/>
                <c:pt idx="0">
                  <c:v>35.353999999999999</c:v>
                </c:pt>
                <c:pt idx="1">
                  <c:v>105.176</c:v>
                </c:pt>
              </c:numCache>
            </c:numRef>
          </c:val>
        </c:ser>
        <c:ser>
          <c:idx val="1"/>
          <c:order val="1"/>
          <c:tx>
            <c:strRef>
              <c:f>ele_prod_bw!$A$4</c:f>
              <c:strCache>
                <c:ptCount val="1"/>
                <c:pt idx="0">
                  <c:v>bHYDRO</c:v>
                </c:pt>
              </c:strCache>
            </c:strRef>
          </c:tx>
          <c:invertIfNegative val="0"/>
          <c:cat>
            <c:strRef>
              <c:f>ele_prod_bw!$B$2:$C$2</c:f>
              <c:strCache>
                <c:ptCount val="2"/>
                <c:pt idx="0">
                  <c:v>BAW</c:v>
                </c:pt>
                <c:pt idx="1">
                  <c:v>DEU</c:v>
                </c:pt>
              </c:strCache>
            </c:strRef>
          </c:cat>
          <c:val>
            <c:numRef>
              <c:f>ele_prod_bw!$B$4:$C$4</c:f>
              <c:numCache>
                <c:formatCode>#,##0</c:formatCode>
                <c:ptCount val="2"/>
                <c:pt idx="0">
                  <c:v>4.7939999999999996</c:v>
                </c:pt>
                <c:pt idx="1">
                  <c:v>16.065999999999999</c:v>
                </c:pt>
              </c:numCache>
            </c:numRef>
          </c:val>
        </c:ser>
        <c:ser>
          <c:idx val="2"/>
          <c:order val="2"/>
          <c:tx>
            <c:strRef>
              <c:f>ele_prod_bw!$A$5</c:f>
              <c:strCache>
                <c:ptCount val="1"/>
                <c:pt idx="0">
                  <c:v>pHYDRO</c:v>
                </c:pt>
              </c:strCache>
            </c:strRef>
          </c:tx>
          <c:invertIfNegative val="0"/>
          <c:cat>
            <c:strRef>
              <c:f>ele_prod_bw!$B$2:$C$2</c:f>
              <c:strCache>
                <c:ptCount val="2"/>
                <c:pt idx="0">
                  <c:v>BAW</c:v>
                </c:pt>
                <c:pt idx="1">
                  <c:v>DEU</c:v>
                </c:pt>
              </c:strCache>
            </c:strRef>
          </c:cat>
          <c:val>
            <c:numRef>
              <c:f>ele_prod_bw!$B$5:$C$5</c:f>
              <c:numCache>
                <c:formatCode>#,##0</c:formatCode>
                <c:ptCount val="2"/>
                <c:pt idx="0">
                  <c:v>0.46700000000000003</c:v>
                </c:pt>
                <c:pt idx="1">
                  <c:v>7.133</c:v>
                </c:pt>
              </c:numCache>
            </c:numRef>
          </c:val>
        </c:ser>
        <c:ser>
          <c:idx val="3"/>
          <c:order val="3"/>
          <c:tx>
            <c:strRef>
              <c:f>ele_prod_bw!$A$6</c:f>
              <c:strCache>
                <c:ptCount val="1"/>
                <c:pt idx="0">
                  <c:v>bGEO</c:v>
                </c:pt>
              </c:strCache>
            </c:strRef>
          </c:tx>
          <c:invertIfNegative val="0"/>
          <c:cat>
            <c:strRef>
              <c:f>ele_prod_bw!$B$2:$C$2</c:f>
              <c:strCache>
                <c:ptCount val="2"/>
                <c:pt idx="0">
                  <c:v>BAW</c:v>
                </c:pt>
                <c:pt idx="1">
                  <c:v>DEU</c:v>
                </c:pt>
              </c:strCache>
            </c:strRef>
          </c:cat>
          <c:val>
            <c:numRef>
              <c:f>ele_prod_bw!$B$6:$C$6</c:f>
              <c:numCache>
                <c:formatCode>#,##0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4"/>
          <c:order val="4"/>
          <c:tx>
            <c:strRef>
              <c:f>ele_prod_bw!$A$7</c:f>
              <c:strCache>
                <c:ptCount val="1"/>
                <c:pt idx="0">
                  <c:v>mSOLAR</c:v>
                </c:pt>
              </c:strCache>
            </c:strRef>
          </c:tx>
          <c:invertIfNegative val="0"/>
          <c:cat>
            <c:strRef>
              <c:f>ele_prod_bw!$B$2:$C$2</c:f>
              <c:strCache>
                <c:ptCount val="2"/>
                <c:pt idx="0">
                  <c:v>BAW</c:v>
                </c:pt>
                <c:pt idx="1">
                  <c:v>DEU</c:v>
                </c:pt>
              </c:strCache>
            </c:strRef>
          </c:cat>
          <c:val>
            <c:numRef>
              <c:f>ele_prod_bw!$B$7:$C$7</c:f>
              <c:numCache>
                <c:formatCode>#,##0</c:formatCode>
                <c:ptCount val="2"/>
                <c:pt idx="0">
                  <c:v>1</c:v>
                </c:pt>
                <c:pt idx="1">
                  <c:v>5</c:v>
                </c:pt>
              </c:numCache>
            </c:numRef>
          </c:val>
        </c:ser>
        <c:ser>
          <c:idx val="5"/>
          <c:order val="5"/>
          <c:tx>
            <c:strRef>
              <c:f>ele_prod_bw!$A$8</c:f>
              <c:strCache>
                <c:ptCount val="1"/>
                <c:pt idx="0">
                  <c:v>mWIND</c:v>
                </c:pt>
              </c:strCache>
            </c:strRef>
          </c:tx>
          <c:invertIfNegative val="0"/>
          <c:cat>
            <c:strRef>
              <c:f>ele_prod_bw!$B$2:$C$2</c:f>
              <c:strCache>
                <c:ptCount val="2"/>
                <c:pt idx="0">
                  <c:v>BAW</c:v>
                </c:pt>
                <c:pt idx="1">
                  <c:v>DEU</c:v>
                </c:pt>
              </c:strCache>
            </c:strRef>
          </c:cat>
          <c:val>
            <c:numRef>
              <c:f>ele_prod_bw!$B$8:$C$8</c:f>
              <c:numCache>
                <c:formatCode>#,##0</c:formatCode>
                <c:ptCount val="2"/>
                <c:pt idx="0">
                  <c:v>0.58599999999999997</c:v>
                </c:pt>
                <c:pt idx="1">
                  <c:v>39.114000000000004</c:v>
                </c:pt>
              </c:numCache>
            </c:numRef>
          </c:val>
        </c:ser>
        <c:ser>
          <c:idx val="6"/>
          <c:order val="6"/>
          <c:tx>
            <c:strRef>
              <c:f>ele_prod_bw!$A$9</c:f>
              <c:strCache>
                <c:ptCount val="1"/>
                <c:pt idx="0">
                  <c:v>bHC</c:v>
                </c:pt>
              </c:strCache>
            </c:strRef>
          </c:tx>
          <c:invertIfNegative val="0"/>
          <c:cat>
            <c:strRef>
              <c:f>ele_prod_bw!$B$2:$C$2</c:f>
              <c:strCache>
                <c:ptCount val="2"/>
                <c:pt idx="0">
                  <c:v>BAW</c:v>
                </c:pt>
                <c:pt idx="1">
                  <c:v>DEU</c:v>
                </c:pt>
              </c:strCache>
            </c:strRef>
          </c:cat>
          <c:val>
            <c:numRef>
              <c:f>ele_prod_bw!$B$9:$C$9</c:f>
              <c:numCache>
                <c:formatCode>#,##0</c:formatCode>
                <c:ptCount val="2"/>
                <c:pt idx="0">
                  <c:v>5.04725</c:v>
                </c:pt>
                <c:pt idx="1">
                  <c:v>19.403770000000002</c:v>
                </c:pt>
              </c:numCache>
            </c:numRef>
          </c:val>
        </c:ser>
        <c:ser>
          <c:idx val="7"/>
          <c:order val="7"/>
          <c:tx>
            <c:strRef>
              <c:f>ele_prod_bw!$A$10</c:f>
              <c:strCache>
                <c:ptCount val="1"/>
                <c:pt idx="0">
                  <c:v>mHC</c:v>
                </c:pt>
              </c:strCache>
            </c:strRef>
          </c:tx>
          <c:invertIfNegative val="0"/>
          <c:cat>
            <c:strRef>
              <c:f>ele_prod_bw!$B$2:$C$2</c:f>
              <c:strCache>
                <c:ptCount val="2"/>
                <c:pt idx="0">
                  <c:v>BAW</c:v>
                </c:pt>
                <c:pt idx="1">
                  <c:v>DEU</c:v>
                </c:pt>
              </c:strCache>
            </c:strRef>
          </c:cat>
          <c:val>
            <c:numRef>
              <c:f>ele_prod_bw!$B$10:$C$10</c:f>
              <c:numCache>
                <c:formatCode>#,##0</c:formatCode>
                <c:ptCount val="2"/>
                <c:pt idx="0">
                  <c:v>15.14175</c:v>
                </c:pt>
                <c:pt idx="1">
                  <c:v>91.354529999999997</c:v>
                </c:pt>
              </c:numCache>
            </c:numRef>
          </c:val>
        </c:ser>
        <c:ser>
          <c:idx val="8"/>
          <c:order val="8"/>
          <c:tx>
            <c:strRef>
              <c:f>ele_prod_bw!$A$11</c:f>
              <c:strCache>
                <c:ptCount val="1"/>
                <c:pt idx="0">
                  <c:v>bBC</c:v>
                </c:pt>
              </c:strCache>
            </c:strRef>
          </c:tx>
          <c:invertIfNegative val="0"/>
          <c:cat>
            <c:strRef>
              <c:f>ele_prod_bw!$B$2:$C$2</c:f>
              <c:strCache>
                <c:ptCount val="2"/>
                <c:pt idx="0">
                  <c:v>BAW</c:v>
                </c:pt>
                <c:pt idx="1">
                  <c:v>DEU</c:v>
                </c:pt>
              </c:strCache>
            </c:strRef>
          </c:cat>
          <c:val>
            <c:numRef>
              <c:f>ele_prod_bw!$B$11:$C$11</c:f>
              <c:numCache>
                <c:formatCode>#,##0</c:formatCode>
                <c:ptCount val="2"/>
                <c:pt idx="0">
                  <c:v>0</c:v>
                </c:pt>
                <c:pt idx="1">
                  <c:v>165.83489999999998</c:v>
                </c:pt>
              </c:numCache>
            </c:numRef>
          </c:val>
        </c:ser>
        <c:ser>
          <c:idx val="9"/>
          <c:order val="9"/>
          <c:tx>
            <c:strRef>
              <c:f>ele_prod_bw!$A$12</c:f>
              <c:strCache>
                <c:ptCount val="1"/>
                <c:pt idx="0">
                  <c:v>bOIL</c:v>
                </c:pt>
              </c:strCache>
            </c:strRef>
          </c:tx>
          <c:invertIfNegative val="0"/>
          <c:cat>
            <c:strRef>
              <c:f>ele_prod_bw!$B$2:$C$2</c:f>
              <c:strCache>
                <c:ptCount val="2"/>
                <c:pt idx="0">
                  <c:v>BAW</c:v>
                </c:pt>
                <c:pt idx="1">
                  <c:v>DEU</c:v>
                </c:pt>
              </c:strCache>
            </c:strRef>
          </c:cat>
          <c:val>
            <c:numRef>
              <c:f>ele_prod_bw!$B$12:$C$12</c:f>
              <c:numCache>
                <c:formatCode>#,##0</c:formatCode>
                <c:ptCount val="2"/>
                <c:pt idx="0">
                  <c:v>0</c:v>
                </c:pt>
                <c:pt idx="1">
                  <c:v>5.25</c:v>
                </c:pt>
              </c:numCache>
            </c:numRef>
          </c:val>
        </c:ser>
        <c:ser>
          <c:idx val="10"/>
          <c:order val="10"/>
          <c:tx>
            <c:strRef>
              <c:f>ele_prod_bw!$A$13</c:f>
              <c:strCache>
                <c:ptCount val="1"/>
                <c:pt idx="0">
                  <c:v>mOIL</c:v>
                </c:pt>
              </c:strCache>
            </c:strRef>
          </c:tx>
          <c:invertIfNegative val="0"/>
          <c:cat>
            <c:strRef>
              <c:f>ele_prod_bw!$B$2:$C$2</c:f>
              <c:strCache>
                <c:ptCount val="2"/>
                <c:pt idx="0">
                  <c:v>BAW</c:v>
                </c:pt>
                <c:pt idx="1">
                  <c:v>DEU</c:v>
                </c:pt>
              </c:strCache>
            </c:strRef>
          </c:cat>
          <c:val>
            <c:numRef>
              <c:f>ele_prod_bw!$B$13:$C$13</c:f>
              <c:numCache>
                <c:formatCode>#,##0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</c:ser>
        <c:ser>
          <c:idx val="11"/>
          <c:order val="11"/>
          <c:tx>
            <c:strRef>
              <c:f>ele_prod_bw!$A$14</c:f>
              <c:strCache>
                <c:ptCount val="1"/>
                <c:pt idx="0">
                  <c:v>pOIL</c:v>
                </c:pt>
              </c:strCache>
            </c:strRef>
          </c:tx>
          <c:invertIfNegative val="0"/>
          <c:cat>
            <c:strRef>
              <c:f>ele_prod_bw!$B$2:$C$2</c:f>
              <c:strCache>
                <c:ptCount val="2"/>
                <c:pt idx="0">
                  <c:v>BAW</c:v>
                </c:pt>
                <c:pt idx="1">
                  <c:v>DEU</c:v>
                </c:pt>
              </c:strCache>
            </c:strRef>
          </c:cat>
          <c:val>
            <c:numRef>
              <c:f>ele_prod_bw!$B$14:$C$14</c:f>
              <c:numCache>
                <c:formatCode>#,##0</c:formatCode>
                <c:ptCount val="2"/>
                <c:pt idx="0">
                  <c:v>0.5</c:v>
                </c:pt>
                <c:pt idx="1">
                  <c:v>5.33</c:v>
                </c:pt>
              </c:numCache>
            </c:numRef>
          </c:val>
        </c:ser>
        <c:ser>
          <c:idx val="12"/>
          <c:order val="12"/>
          <c:tx>
            <c:strRef>
              <c:f>ele_prod_bw!$A$15</c:f>
              <c:strCache>
                <c:ptCount val="1"/>
                <c:pt idx="0">
                  <c:v>bGAS</c:v>
                </c:pt>
              </c:strCache>
            </c:strRef>
          </c:tx>
          <c:invertIfNegative val="0"/>
          <c:cat>
            <c:strRef>
              <c:f>ele_prod_bw!$B$2:$C$2</c:f>
              <c:strCache>
                <c:ptCount val="2"/>
                <c:pt idx="0">
                  <c:v>BAW</c:v>
                </c:pt>
                <c:pt idx="1">
                  <c:v>DEU</c:v>
                </c:pt>
              </c:strCache>
            </c:strRef>
          </c:cat>
          <c:val>
            <c:numRef>
              <c:f>ele_prod_bw!$B$15:$C$15</c:f>
              <c:numCache>
                <c:formatCode>#,##0</c:formatCode>
                <c:ptCount val="2"/>
                <c:pt idx="0">
                  <c:v>0.60719999999999996</c:v>
                </c:pt>
                <c:pt idx="1">
                  <c:v>49.139800000000001</c:v>
                </c:pt>
              </c:numCache>
            </c:numRef>
          </c:val>
        </c:ser>
        <c:ser>
          <c:idx val="13"/>
          <c:order val="13"/>
          <c:tx>
            <c:strRef>
              <c:f>ele_prod_bw!$A$16</c:f>
              <c:strCache>
                <c:ptCount val="1"/>
                <c:pt idx="0">
                  <c:v>mGAS</c:v>
                </c:pt>
              </c:strCache>
            </c:strRef>
          </c:tx>
          <c:invertIfNegative val="0"/>
          <c:cat>
            <c:strRef>
              <c:f>ele_prod_bw!$B$2:$C$2</c:f>
              <c:strCache>
                <c:ptCount val="2"/>
                <c:pt idx="0">
                  <c:v>BAW</c:v>
                </c:pt>
                <c:pt idx="1">
                  <c:v>DEU</c:v>
                </c:pt>
              </c:strCache>
            </c:strRef>
          </c:cat>
          <c:val>
            <c:numRef>
              <c:f>ele_prod_bw!$B$16:$C$16</c:f>
              <c:numCache>
                <c:formatCode>#,##0</c:formatCode>
                <c:ptCount val="2"/>
                <c:pt idx="0">
                  <c:v>0.60720000000000063</c:v>
                </c:pt>
                <c:pt idx="1">
                  <c:v>4.3282999999999969</c:v>
                </c:pt>
              </c:numCache>
            </c:numRef>
          </c:val>
        </c:ser>
        <c:ser>
          <c:idx val="14"/>
          <c:order val="14"/>
          <c:tx>
            <c:strRef>
              <c:f>ele_prod_bw!$A$17</c:f>
              <c:strCache>
                <c:ptCount val="1"/>
                <c:pt idx="0">
                  <c:v>pGAS</c:v>
                </c:pt>
              </c:strCache>
            </c:strRef>
          </c:tx>
          <c:invertIfNegative val="0"/>
          <c:cat>
            <c:strRef>
              <c:f>ele_prod_bw!$B$2:$C$2</c:f>
              <c:strCache>
                <c:ptCount val="2"/>
                <c:pt idx="0">
                  <c:v>BAW</c:v>
                </c:pt>
                <c:pt idx="1">
                  <c:v>DEU</c:v>
                </c:pt>
              </c:strCache>
            </c:strRef>
          </c:cat>
          <c:val>
            <c:numRef>
              <c:f>ele_prod_bw!$B$17:$C$17</c:f>
              <c:numCache>
                <c:formatCode>#,##0</c:formatCode>
                <c:ptCount val="2"/>
                <c:pt idx="0">
                  <c:v>2.8335999999999997</c:v>
                </c:pt>
                <c:pt idx="1">
                  <c:v>15.393899999999999</c:v>
                </c:pt>
              </c:numCache>
            </c:numRef>
          </c:val>
        </c:ser>
        <c:ser>
          <c:idx val="15"/>
          <c:order val="15"/>
          <c:tx>
            <c:strRef>
              <c:f>ele_prod_bw!$A$18</c:f>
              <c:strCache>
                <c:ptCount val="1"/>
                <c:pt idx="0">
                  <c:v>bBIO</c:v>
                </c:pt>
              </c:strCache>
            </c:strRef>
          </c:tx>
          <c:invertIfNegative val="0"/>
          <c:cat>
            <c:strRef>
              <c:f>ele_prod_bw!$B$2:$C$2</c:f>
              <c:strCache>
                <c:ptCount val="2"/>
                <c:pt idx="0">
                  <c:v>BAW</c:v>
                </c:pt>
                <c:pt idx="1">
                  <c:v>DEU</c:v>
                </c:pt>
              </c:strCache>
            </c:strRef>
          </c:cat>
          <c:val>
            <c:numRef>
              <c:f>ele_prod_bw!$B$18:$C$18</c:f>
              <c:numCache>
                <c:formatCode>#,##0</c:formatCode>
                <c:ptCount val="2"/>
                <c:pt idx="0">
                  <c:v>2.7950000000000004</c:v>
                </c:pt>
                <c:pt idx="1">
                  <c:v>19.024999999999999</c:v>
                </c:pt>
              </c:numCache>
            </c:numRef>
          </c:val>
        </c:ser>
        <c:ser>
          <c:idx val="16"/>
          <c:order val="16"/>
          <c:tx>
            <c:strRef>
              <c:f>ele_prod_bw!$A$19</c:f>
              <c:strCache>
                <c:ptCount val="1"/>
                <c:pt idx="0">
                  <c:v>bCCS</c:v>
                </c:pt>
              </c:strCache>
            </c:strRef>
          </c:tx>
          <c:invertIfNegative val="0"/>
          <c:cat>
            <c:strRef>
              <c:f>ele_prod_bw!$B$2:$C$2</c:f>
              <c:strCache>
                <c:ptCount val="2"/>
                <c:pt idx="0">
                  <c:v>BAW</c:v>
                </c:pt>
                <c:pt idx="1">
                  <c:v>DEU</c:v>
                </c:pt>
              </c:strCache>
            </c:strRef>
          </c:cat>
          <c:val>
            <c:numRef>
              <c:f>ele_prod_bw!$B$19:$C$19</c:f>
              <c:numCache>
                <c:formatCode>#,##0</c:formatCode>
                <c:ptCount val="2"/>
                <c:pt idx="0">
                  <c:v>0</c:v>
                </c:pt>
                <c:pt idx="1">
                  <c:v>1.6751000000000147</c:v>
                </c:pt>
              </c:numCache>
            </c:numRef>
          </c:val>
        </c:ser>
        <c:ser>
          <c:idx val="17"/>
          <c:order val="17"/>
          <c:tx>
            <c:strRef>
              <c:f>ele_prod_bw!$A$20</c:f>
              <c:strCache>
                <c:ptCount val="1"/>
                <c:pt idx="0">
                  <c:v>mCCS</c:v>
                </c:pt>
              </c:strCache>
            </c:strRef>
          </c:tx>
          <c:invertIfNegative val="0"/>
          <c:cat>
            <c:strRef>
              <c:f>ele_prod_bw!$B$2:$C$2</c:f>
              <c:strCache>
                <c:ptCount val="2"/>
                <c:pt idx="0">
                  <c:v>BAW</c:v>
                </c:pt>
                <c:pt idx="1">
                  <c:v>DEU</c:v>
                </c:pt>
              </c:strCache>
            </c:strRef>
          </c:cat>
          <c:val>
            <c:numRef>
              <c:f>ele_prod_bw!$B$20:$C$20</c:f>
              <c:numCache>
                <c:formatCode>#,##0</c:formatCode>
                <c:ptCount val="2"/>
                <c:pt idx="0">
                  <c:v>0.05</c:v>
                </c:pt>
                <c:pt idx="1">
                  <c:v>1.2727000000000259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802752"/>
        <c:axId val="50821312"/>
      </c:barChart>
      <c:catAx>
        <c:axId val="97802752"/>
        <c:scaling>
          <c:orientation val="minMax"/>
        </c:scaling>
        <c:delete val="0"/>
        <c:axPos val="b"/>
        <c:majorTickMark val="out"/>
        <c:minorTickMark val="none"/>
        <c:tickLblPos val="nextTo"/>
        <c:crossAx val="50821312"/>
        <c:crosses val="autoZero"/>
        <c:auto val="1"/>
        <c:lblAlgn val="ctr"/>
        <c:lblOffset val="100"/>
        <c:noMultiLvlLbl val="0"/>
      </c:catAx>
      <c:valAx>
        <c:axId val="5082131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97802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459868766404196"/>
          <c:y val="1.8355288631112729E-2"/>
          <c:w val="7.5401344062761388E-2"/>
          <c:h val="0.86584827196581493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4323930662513346E-2"/>
          <c:y val="4.0893246648613955E-2"/>
          <c:w val="0.80368045340486283"/>
          <c:h val="0.8209185420981302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ele_prod!$A$3</c:f>
              <c:strCache>
                <c:ptCount val="1"/>
                <c:pt idx="0">
                  <c:v>bNUC</c:v>
                </c:pt>
              </c:strCache>
            </c:strRef>
          </c:tx>
          <c:invertIfNegative val="0"/>
          <c:cat>
            <c:strRef>
              <c:f>ele_prod!$B$2:$B$2</c:f>
              <c:strCache>
                <c:ptCount val="1"/>
                <c:pt idx="0">
                  <c:v>DEU</c:v>
                </c:pt>
              </c:strCache>
            </c:strRef>
          </c:cat>
          <c:val>
            <c:numRef>
              <c:f>ele_prod!$B$3:$B$3</c:f>
              <c:numCache>
                <c:formatCode>#,##0</c:formatCode>
                <c:ptCount val="1"/>
                <c:pt idx="0">
                  <c:v>140.53</c:v>
                </c:pt>
              </c:numCache>
            </c:numRef>
          </c:val>
        </c:ser>
        <c:ser>
          <c:idx val="1"/>
          <c:order val="1"/>
          <c:tx>
            <c:strRef>
              <c:f>ele_prod!$A$4</c:f>
              <c:strCache>
                <c:ptCount val="1"/>
                <c:pt idx="0">
                  <c:v>bHYDRO</c:v>
                </c:pt>
              </c:strCache>
            </c:strRef>
          </c:tx>
          <c:invertIfNegative val="0"/>
          <c:cat>
            <c:strRef>
              <c:f>ele_prod!$B$2:$B$2</c:f>
              <c:strCache>
                <c:ptCount val="1"/>
                <c:pt idx="0">
                  <c:v>DEU</c:v>
                </c:pt>
              </c:strCache>
            </c:strRef>
          </c:cat>
          <c:val>
            <c:numRef>
              <c:f>ele_prod!$B$4:$B$4</c:f>
              <c:numCache>
                <c:formatCode>#,##0</c:formatCode>
                <c:ptCount val="1"/>
                <c:pt idx="0">
                  <c:v>20.86</c:v>
                </c:pt>
              </c:numCache>
            </c:numRef>
          </c:val>
        </c:ser>
        <c:ser>
          <c:idx val="2"/>
          <c:order val="2"/>
          <c:tx>
            <c:strRef>
              <c:f>ele_prod!$A$5</c:f>
              <c:strCache>
                <c:ptCount val="1"/>
                <c:pt idx="0">
                  <c:v>pHYDRO</c:v>
                </c:pt>
              </c:strCache>
            </c:strRef>
          </c:tx>
          <c:invertIfNegative val="0"/>
          <c:cat>
            <c:strRef>
              <c:f>ele_prod!$B$2:$B$2</c:f>
              <c:strCache>
                <c:ptCount val="1"/>
                <c:pt idx="0">
                  <c:v>DEU</c:v>
                </c:pt>
              </c:strCache>
            </c:strRef>
          </c:cat>
          <c:val>
            <c:numRef>
              <c:f>ele_prod!$B$5:$B$5</c:f>
              <c:numCache>
                <c:formatCode>#,##0</c:formatCode>
                <c:ptCount val="1"/>
                <c:pt idx="0">
                  <c:v>7.6</c:v>
                </c:pt>
              </c:numCache>
            </c:numRef>
          </c:val>
        </c:ser>
        <c:ser>
          <c:idx val="3"/>
          <c:order val="3"/>
          <c:tx>
            <c:strRef>
              <c:f>ele_prod!$A$6</c:f>
              <c:strCache>
                <c:ptCount val="1"/>
                <c:pt idx="0">
                  <c:v>bGEO</c:v>
                </c:pt>
              </c:strCache>
            </c:strRef>
          </c:tx>
          <c:invertIfNegative val="0"/>
          <c:cat>
            <c:strRef>
              <c:f>ele_prod!$B$2:$B$2</c:f>
              <c:strCache>
                <c:ptCount val="1"/>
                <c:pt idx="0">
                  <c:v>DEU</c:v>
                </c:pt>
              </c:strCache>
            </c:strRef>
          </c:cat>
          <c:val>
            <c:numRef>
              <c:f>ele_prod!$B$6:$B$6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ele_prod!$A$7</c:f>
              <c:strCache>
                <c:ptCount val="1"/>
                <c:pt idx="0">
                  <c:v>mSOLAR</c:v>
                </c:pt>
              </c:strCache>
            </c:strRef>
          </c:tx>
          <c:invertIfNegative val="0"/>
          <c:cat>
            <c:strRef>
              <c:f>ele_prod!$B$2:$B$2</c:f>
              <c:strCache>
                <c:ptCount val="1"/>
                <c:pt idx="0">
                  <c:v>DEU</c:v>
                </c:pt>
              </c:strCache>
            </c:strRef>
          </c:cat>
          <c:val>
            <c:numRef>
              <c:f>ele_prod!$B$7:$B$7</c:f>
              <c:numCache>
                <c:formatCode>#,##0</c:formatCode>
                <c:ptCount val="1"/>
                <c:pt idx="0">
                  <c:v>5</c:v>
                </c:pt>
              </c:numCache>
            </c:numRef>
          </c:val>
        </c:ser>
        <c:ser>
          <c:idx val="5"/>
          <c:order val="5"/>
          <c:tx>
            <c:strRef>
              <c:f>ele_prod!$A$8</c:f>
              <c:strCache>
                <c:ptCount val="1"/>
                <c:pt idx="0">
                  <c:v>mWIND</c:v>
                </c:pt>
              </c:strCache>
            </c:strRef>
          </c:tx>
          <c:invertIfNegative val="0"/>
          <c:cat>
            <c:strRef>
              <c:f>ele_prod!$B$2:$B$2</c:f>
              <c:strCache>
                <c:ptCount val="1"/>
                <c:pt idx="0">
                  <c:v>DEU</c:v>
                </c:pt>
              </c:strCache>
            </c:strRef>
          </c:cat>
          <c:val>
            <c:numRef>
              <c:f>ele_prod!$B$8:$B$8</c:f>
              <c:numCache>
                <c:formatCode>#,##0</c:formatCode>
                <c:ptCount val="1"/>
                <c:pt idx="0">
                  <c:v>39.700000000000003</c:v>
                </c:pt>
              </c:numCache>
            </c:numRef>
          </c:val>
        </c:ser>
        <c:ser>
          <c:idx val="6"/>
          <c:order val="6"/>
          <c:tx>
            <c:strRef>
              <c:f>ele_prod!$A$9</c:f>
              <c:strCache>
                <c:ptCount val="1"/>
                <c:pt idx="0">
                  <c:v>bHC</c:v>
                </c:pt>
              </c:strCache>
            </c:strRef>
          </c:tx>
          <c:invertIfNegative val="0"/>
          <c:cat>
            <c:strRef>
              <c:f>ele_prod!$B$2:$B$2</c:f>
              <c:strCache>
                <c:ptCount val="1"/>
                <c:pt idx="0">
                  <c:v>DEU</c:v>
                </c:pt>
              </c:strCache>
            </c:strRef>
          </c:cat>
          <c:val>
            <c:numRef>
              <c:f>ele_prod!$B$9:$B$9</c:f>
              <c:numCache>
                <c:formatCode>#,##0</c:formatCode>
                <c:ptCount val="1"/>
                <c:pt idx="0">
                  <c:v>24.45102</c:v>
                </c:pt>
              </c:numCache>
            </c:numRef>
          </c:val>
        </c:ser>
        <c:ser>
          <c:idx val="7"/>
          <c:order val="7"/>
          <c:tx>
            <c:strRef>
              <c:f>ele_prod!$A$10</c:f>
              <c:strCache>
                <c:ptCount val="1"/>
                <c:pt idx="0">
                  <c:v>mHC</c:v>
                </c:pt>
              </c:strCache>
            </c:strRef>
          </c:tx>
          <c:invertIfNegative val="0"/>
          <c:cat>
            <c:strRef>
              <c:f>ele_prod!$B$2:$B$2</c:f>
              <c:strCache>
                <c:ptCount val="1"/>
                <c:pt idx="0">
                  <c:v>DEU</c:v>
                </c:pt>
              </c:strCache>
            </c:strRef>
          </c:cat>
          <c:val>
            <c:numRef>
              <c:f>ele_prod!$B$10:$B$10</c:f>
              <c:numCache>
                <c:formatCode>#,##0</c:formatCode>
                <c:ptCount val="1"/>
                <c:pt idx="0">
                  <c:v>106.49628</c:v>
                </c:pt>
              </c:numCache>
            </c:numRef>
          </c:val>
        </c:ser>
        <c:ser>
          <c:idx val="8"/>
          <c:order val="8"/>
          <c:tx>
            <c:strRef>
              <c:f>ele_prod!$A$11</c:f>
              <c:strCache>
                <c:ptCount val="1"/>
                <c:pt idx="0">
                  <c:v>bBC</c:v>
                </c:pt>
              </c:strCache>
            </c:strRef>
          </c:tx>
          <c:invertIfNegative val="0"/>
          <c:cat>
            <c:strRef>
              <c:f>ele_prod!$B$2:$B$2</c:f>
              <c:strCache>
                <c:ptCount val="1"/>
                <c:pt idx="0">
                  <c:v>DEU</c:v>
                </c:pt>
              </c:strCache>
            </c:strRef>
          </c:cat>
          <c:val>
            <c:numRef>
              <c:f>ele_prod!$B$11:$B$11</c:f>
              <c:numCache>
                <c:formatCode>#,##0</c:formatCode>
                <c:ptCount val="1"/>
                <c:pt idx="0">
                  <c:v>165.83489999999998</c:v>
                </c:pt>
              </c:numCache>
            </c:numRef>
          </c:val>
        </c:ser>
        <c:ser>
          <c:idx val="9"/>
          <c:order val="9"/>
          <c:tx>
            <c:strRef>
              <c:f>ele_prod!$A$12</c:f>
              <c:strCache>
                <c:ptCount val="1"/>
                <c:pt idx="0">
                  <c:v>bOIL</c:v>
                </c:pt>
              </c:strCache>
            </c:strRef>
          </c:tx>
          <c:invertIfNegative val="0"/>
          <c:cat>
            <c:strRef>
              <c:f>ele_prod!$B$2:$B$2</c:f>
              <c:strCache>
                <c:ptCount val="1"/>
                <c:pt idx="0">
                  <c:v>DEU</c:v>
                </c:pt>
              </c:strCache>
            </c:strRef>
          </c:cat>
          <c:val>
            <c:numRef>
              <c:f>ele_prod!$B$12:$B$12</c:f>
              <c:numCache>
                <c:formatCode>#,##0</c:formatCode>
                <c:ptCount val="1"/>
                <c:pt idx="0">
                  <c:v>5.25</c:v>
                </c:pt>
              </c:numCache>
            </c:numRef>
          </c:val>
        </c:ser>
        <c:ser>
          <c:idx val="10"/>
          <c:order val="10"/>
          <c:tx>
            <c:strRef>
              <c:f>ele_prod!$A$13</c:f>
              <c:strCache>
                <c:ptCount val="1"/>
                <c:pt idx="0">
                  <c:v>mOIL</c:v>
                </c:pt>
              </c:strCache>
            </c:strRef>
          </c:tx>
          <c:invertIfNegative val="0"/>
          <c:cat>
            <c:strRef>
              <c:f>ele_prod!$B$2:$B$2</c:f>
              <c:strCache>
                <c:ptCount val="1"/>
                <c:pt idx="0">
                  <c:v>DEU</c:v>
                </c:pt>
              </c:strCache>
            </c:strRef>
          </c:cat>
          <c:val>
            <c:numRef>
              <c:f>ele_prod!$B$13:$B$13</c:f>
              <c:numCache>
                <c:formatCode>#,##0</c:formatCode>
                <c:ptCount val="1"/>
                <c:pt idx="0">
                  <c:v>0</c:v>
                </c:pt>
              </c:numCache>
            </c:numRef>
          </c:val>
        </c:ser>
        <c:ser>
          <c:idx val="11"/>
          <c:order val="11"/>
          <c:tx>
            <c:strRef>
              <c:f>ele_prod!$A$14</c:f>
              <c:strCache>
                <c:ptCount val="1"/>
                <c:pt idx="0">
                  <c:v>pOIL</c:v>
                </c:pt>
              </c:strCache>
            </c:strRef>
          </c:tx>
          <c:invertIfNegative val="0"/>
          <c:cat>
            <c:strRef>
              <c:f>ele_prod!$B$2:$B$2</c:f>
              <c:strCache>
                <c:ptCount val="1"/>
                <c:pt idx="0">
                  <c:v>DEU</c:v>
                </c:pt>
              </c:strCache>
            </c:strRef>
          </c:cat>
          <c:val>
            <c:numRef>
              <c:f>ele_prod!$B$14:$B$14</c:f>
              <c:numCache>
                <c:formatCode>#,##0</c:formatCode>
                <c:ptCount val="1"/>
                <c:pt idx="0">
                  <c:v>5.83</c:v>
                </c:pt>
              </c:numCache>
            </c:numRef>
          </c:val>
        </c:ser>
        <c:ser>
          <c:idx val="12"/>
          <c:order val="12"/>
          <c:tx>
            <c:strRef>
              <c:f>ele_prod!$A$15</c:f>
              <c:strCache>
                <c:ptCount val="1"/>
                <c:pt idx="0">
                  <c:v>bGAS</c:v>
                </c:pt>
              </c:strCache>
            </c:strRef>
          </c:tx>
          <c:invertIfNegative val="0"/>
          <c:cat>
            <c:strRef>
              <c:f>ele_prod!$B$2:$B$2</c:f>
              <c:strCache>
                <c:ptCount val="1"/>
                <c:pt idx="0">
                  <c:v>DEU</c:v>
                </c:pt>
              </c:strCache>
            </c:strRef>
          </c:cat>
          <c:val>
            <c:numRef>
              <c:f>ele_prod!$B$15:$B$15</c:f>
              <c:numCache>
                <c:formatCode>#,##0</c:formatCode>
                <c:ptCount val="1"/>
                <c:pt idx="0">
                  <c:v>49.747</c:v>
                </c:pt>
              </c:numCache>
            </c:numRef>
          </c:val>
        </c:ser>
        <c:ser>
          <c:idx val="13"/>
          <c:order val="13"/>
          <c:tx>
            <c:strRef>
              <c:f>ele_prod!$A$16</c:f>
              <c:strCache>
                <c:ptCount val="1"/>
                <c:pt idx="0">
                  <c:v>mGAS</c:v>
                </c:pt>
              </c:strCache>
            </c:strRef>
          </c:tx>
          <c:invertIfNegative val="0"/>
          <c:cat>
            <c:strRef>
              <c:f>ele_prod!$B$2:$B$2</c:f>
              <c:strCache>
                <c:ptCount val="1"/>
                <c:pt idx="0">
                  <c:v>DEU</c:v>
                </c:pt>
              </c:strCache>
            </c:strRef>
          </c:cat>
          <c:val>
            <c:numRef>
              <c:f>ele_prod!$B$16:$B$16</c:f>
              <c:numCache>
                <c:formatCode>#,##0</c:formatCode>
                <c:ptCount val="1"/>
                <c:pt idx="0">
                  <c:v>4.9354999999999976</c:v>
                </c:pt>
              </c:numCache>
            </c:numRef>
          </c:val>
        </c:ser>
        <c:ser>
          <c:idx val="14"/>
          <c:order val="14"/>
          <c:tx>
            <c:strRef>
              <c:f>ele_prod!$A$17</c:f>
              <c:strCache>
                <c:ptCount val="1"/>
                <c:pt idx="0">
                  <c:v>pGAS</c:v>
                </c:pt>
              </c:strCache>
            </c:strRef>
          </c:tx>
          <c:invertIfNegative val="0"/>
          <c:cat>
            <c:strRef>
              <c:f>ele_prod!$B$2:$B$2</c:f>
              <c:strCache>
                <c:ptCount val="1"/>
                <c:pt idx="0">
                  <c:v>DEU</c:v>
                </c:pt>
              </c:strCache>
            </c:strRef>
          </c:cat>
          <c:val>
            <c:numRef>
              <c:f>ele_prod!$B$17:$B$17</c:f>
              <c:numCache>
                <c:formatCode>#,##0</c:formatCode>
                <c:ptCount val="1"/>
                <c:pt idx="0">
                  <c:v>18.227499999999999</c:v>
                </c:pt>
              </c:numCache>
            </c:numRef>
          </c:val>
        </c:ser>
        <c:ser>
          <c:idx val="15"/>
          <c:order val="15"/>
          <c:tx>
            <c:strRef>
              <c:f>ele_prod!$A$18</c:f>
              <c:strCache>
                <c:ptCount val="1"/>
                <c:pt idx="0">
                  <c:v>bBIO</c:v>
                </c:pt>
              </c:strCache>
            </c:strRef>
          </c:tx>
          <c:invertIfNegative val="0"/>
          <c:cat>
            <c:strRef>
              <c:f>ele_prod!$B$2:$B$2</c:f>
              <c:strCache>
                <c:ptCount val="1"/>
                <c:pt idx="0">
                  <c:v>DEU</c:v>
                </c:pt>
              </c:strCache>
            </c:strRef>
          </c:cat>
          <c:val>
            <c:numRef>
              <c:f>ele_prod!$B$18:$B$18</c:f>
              <c:numCache>
                <c:formatCode>#,##0</c:formatCode>
                <c:ptCount val="1"/>
                <c:pt idx="0">
                  <c:v>21.82</c:v>
                </c:pt>
              </c:numCache>
            </c:numRef>
          </c:val>
        </c:ser>
        <c:ser>
          <c:idx val="16"/>
          <c:order val="16"/>
          <c:tx>
            <c:strRef>
              <c:f>ele_prod!$A$19</c:f>
              <c:strCache>
                <c:ptCount val="1"/>
                <c:pt idx="0">
                  <c:v>bCCS</c:v>
                </c:pt>
              </c:strCache>
            </c:strRef>
          </c:tx>
          <c:invertIfNegative val="0"/>
          <c:cat>
            <c:strRef>
              <c:f>ele_prod!$B$2:$B$2</c:f>
              <c:strCache>
                <c:ptCount val="1"/>
                <c:pt idx="0">
                  <c:v>DEU</c:v>
                </c:pt>
              </c:strCache>
            </c:strRef>
          </c:cat>
          <c:val>
            <c:numRef>
              <c:f>ele_prod!$B$19:$B$19</c:f>
              <c:numCache>
                <c:formatCode>#,##0</c:formatCode>
                <c:ptCount val="1"/>
                <c:pt idx="0">
                  <c:v>1.6751000000000147</c:v>
                </c:pt>
              </c:numCache>
            </c:numRef>
          </c:val>
        </c:ser>
        <c:ser>
          <c:idx val="17"/>
          <c:order val="17"/>
          <c:tx>
            <c:strRef>
              <c:f>ele_prod!$A$20</c:f>
              <c:strCache>
                <c:ptCount val="1"/>
                <c:pt idx="0">
                  <c:v>mCCS</c:v>
                </c:pt>
              </c:strCache>
            </c:strRef>
          </c:tx>
          <c:invertIfNegative val="0"/>
          <c:cat>
            <c:strRef>
              <c:f>ele_prod!$B$2:$B$2</c:f>
              <c:strCache>
                <c:ptCount val="1"/>
                <c:pt idx="0">
                  <c:v>DEU</c:v>
                </c:pt>
              </c:strCache>
            </c:strRef>
          </c:cat>
          <c:val>
            <c:numRef>
              <c:f>ele_prod!$B$20:$B$20</c:f>
              <c:numCache>
                <c:formatCode>#,##0</c:formatCode>
                <c:ptCount val="1"/>
                <c:pt idx="0">
                  <c:v>1.322700000000026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3562752"/>
        <c:axId val="88453056"/>
      </c:barChart>
      <c:catAx>
        <c:axId val="103562752"/>
        <c:scaling>
          <c:orientation val="minMax"/>
        </c:scaling>
        <c:delete val="0"/>
        <c:axPos val="b"/>
        <c:majorTickMark val="out"/>
        <c:minorTickMark val="none"/>
        <c:tickLblPos val="nextTo"/>
        <c:crossAx val="88453056"/>
        <c:crosses val="autoZero"/>
        <c:auto val="1"/>
        <c:lblAlgn val="ctr"/>
        <c:lblOffset val="100"/>
        <c:noMultiLvlLbl val="0"/>
      </c:catAx>
      <c:valAx>
        <c:axId val="8845305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03562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459868766404196"/>
          <c:y val="1.8355288631112729E-2"/>
          <c:w val="7.5401344062761388E-2"/>
          <c:h val="0.86584827196581493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602316</xdr:colOff>
      <xdr:row>21</xdr:row>
      <xdr:rowOff>133910</xdr:rowOff>
    </xdr:from>
    <xdr:to>
      <xdr:col>19</xdr:col>
      <xdr:colOff>78441</xdr:colOff>
      <xdr:row>40</xdr:row>
      <xdr:rowOff>29136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428625</xdr:colOff>
      <xdr:row>22</xdr:row>
      <xdr:rowOff>57149</xdr:rowOff>
    </xdr:from>
    <xdr:to>
      <xdr:col>20</xdr:col>
      <xdr:colOff>161925</xdr:colOff>
      <xdr:row>40</xdr:row>
      <xdr:rowOff>76200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22</xdr:row>
      <xdr:rowOff>57149</xdr:rowOff>
    </xdr:from>
    <xdr:to>
      <xdr:col>19</xdr:col>
      <xdr:colOff>161925</xdr:colOff>
      <xdr:row>40</xdr:row>
      <xdr:rowOff>76200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IER\PROJEKTE\KLIMOPASS\2013-03%20Data\Gross%20Electricity%20production%20by%20country,%20fuel,%20technology_v1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le_prod_IEA_LigRW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Electricity Information 09"/>
      <sheetName val="--------  "/>
      <sheetName val="GEP"/>
      <sheetName val="GEP_add1"/>
      <sheetName val="GEP_add2 (costs)"/>
      <sheetName val="GEP_Aggtech"/>
      <sheetName val="GEP_Aggreg"/>
      <sheetName val="NEWAGE_const"/>
      <sheetName val="NEWAGE_const_read"/>
      <sheetName val="NEWAGE_detailed"/>
      <sheetName val="NEWAGE_detailed_CCS"/>
      <sheetName val="NEWAGE_detailed_read"/>
      <sheetName val="NEWAGE_detailed_read (2)"/>
      <sheetName val="Costs"/>
      <sheetName val="-------- "/>
      <sheetName val="Table 1.1 complete"/>
      <sheetName val="Table 1.2 complete"/>
      <sheetName val="Table 1.3 complete"/>
      <sheetName val="--------"/>
      <sheetName val="Table 1.1 II.4"/>
      <sheetName val="Table 1.1 II.5"/>
      <sheetName val="Table 1.1 II.6"/>
      <sheetName val="Table 1.1 II.7"/>
      <sheetName val="Table 1.2 II.8"/>
      <sheetName val="Table 1.2 II.9"/>
      <sheetName val="Table 1.2 II.10"/>
      <sheetName val="Table 1.2 II.11"/>
      <sheetName val="Table 1.3 II.12"/>
      <sheetName val="Table 1.3 II.13"/>
      <sheetName val="Table 1.3 II.14"/>
      <sheetName val="Table 1.3 II.15"/>
      <sheetName val=" --------"/>
      <sheetName val="CHP"/>
      <sheetName val="Pumps"/>
      <sheetName val="Wi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A1" t="str">
            <v>Gross Electricity Production, TWh, 2007 (excl. peat, gases and waste)</v>
          </cell>
        </row>
        <row r="2">
          <cell r="B2" t="str">
            <v>DEU</v>
          </cell>
        </row>
        <row r="21">
          <cell r="A21" t="str">
            <v>Summe: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Electricity Information 09"/>
      <sheetName val="--------  "/>
      <sheetName val="GEP"/>
      <sheetName val="GEP_add1"/>
      <sheetName val="GEP_Aggtech"/>
      <sheetName val="GEP_Aggreg"/>
      <sheetName val="NEWAGE"/>
      <sheetName val="NEWAGE_CCS"/>
      <sheetName val="NEWAGE_CCS_new_diff"/>
      <sheetName val="NEWAGE_read"/>
      <sheetName val="NEWAGE_read_old"/>
      <sheetName val="-------- "/>
      <sheetName val="Table 1.1 complete"/>
      <sheetName val="Table 1.2 complete"/>
      <sheetName val="Table 1.3 complete"/>
      <sheetName val="--------"/>
      <sheetName val="Table 1.1 II.4"/>
      <sheetName val="Table 1.1 II.5"/>
      <sheetName val="Table 1.1 II.6"/>
      <sheetName val="Table 1.1 II.7"/>
      <sheetName val="Table 1.2 II.8"/>
      <sheetName val="Table 1.2 II.9"/>
      <sheetName val="Table 1.2 II.10"/>
      <sheetName val="Table 1.2 II.11"/>
      <sheetName val="Table 1.3 II.12"/>
      <sheetName val="Table 1.3 II.13"/>
      <sheetName val="Table 1.3 II.14"/>
      <sheetName val="Table 1.3 II.15"/>
      <sheetName val=" --------"/>
      <sheetName val="CHP"/>
      <sheetName val="Pumps"/>
      <sheetName val="Win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4">
          <cell r="B24" t="str">
            <v>DEU</v>
          </cell>
          <cell r="C24" t="str">
            <v xml:space="preserve">FRA </v>
          </cell>
          <cell r="D24" t="str">
            <v>AUT</v>
          </cell>
          <cell r="E24" t="str">
            <v>SWZ</v>
          </cell>
          <cell r="F24" t="str">
            <v>EUN</v>
          </cell>
          <cell r="G24" t="str">
            <v>EUS</v>
          </cell>
          <cell r="H24" t="str">
            <v>EUE</v>
          </cell>
          <cell r="I24" t="str">
            <v>USA</v>
          </cell>
          <cell r="J24" t="str">
            <v>OEC</v>
          </cell>
          <cell r="K24" t="str">
            <v>BRZ</v>
          </cell>
          <cell r="L24" t="str">
            <v>RUS</v>
          </cell>
          <cell r="M24" t="str">
            <v>IND</v>
          </cell>
          <cell r="N24" t="str">
            <v>CHI</v>
          </cell>
          <cell r="O24" t="str">
            <v>RSA</v>
          </cell>
          <cell r="P24" t="str">
            <v>ARB</v>
          </cell>
          <cell r="Q24" t="str">
            <v>OPE</v>
          </cell>
          <cell r="R24" t="str">
            <v>ROW</v>
          </cell>
          <cell r="S24" t="str">
            <v>Summe:</v>
          </cell>
        </row>
        <row r="25">
          <cell r="A25" t="str">
            <v>bNUC</v>
          </cell>
          <cell r="B25">
            <v>140.53</v>
          </cell>
          <cell r="C25">
            <v>439.73</v>
          </cell>
          <cell r="D25">
            <v>0</v>
          </cell>
          <cell r="E25">
            <v>27.93</v>
          </cell>
          <cell r="F25">
            <v>215.68</v>
          </cell>
          <cell r="G25">
            <v>60.800000000000004</v>
          </cell>
          <cell r="H25">
            <v>78.53</v>
          </cell>
          <cell r="I25">
            <v>510.68</v>
          </cell>
          <cell r="J25">
            <v>836.63</v>
          </cell>
          <cell r="K25">
            <v>12.35</v>
          </cell>
          <cell r="L25">
            <v>160.04</v>
          </cell>
          <cell r="M25">
            <v>16.78</v>
          </cell>
          <cell r="N25">
            <v>62.13</v>
          </cell>
          <cell r="O25">
            <v>11.32</v>
          </cell>
          <cell r="P25">
            <v>0</v>
          </cell>
          <cell r="Q25">
            <v>0</v>
          </cell>
          <cell r="R25">
            <v>145.93</v>
          </cell>
          <cell r="S25">
            <v>2719.06</v>
          </cell>
        </row>
        <row r="26">
          <cell r="A26" t="str">
            <v>bHYDRO</v>
          </cell>
          <cell r="B26">
            <v>20.86</v>
          </cell>
          <cell r="C26">
            <v>58.16</v>
          </cell>
          <cell r="D26">
            <v>35.99</v>
          </cell>
          <cell r="E26">
            <v>35.24</v>
          </cell>
          <cell r="F26">
            <v>90.047371300000009</v>
          </cell>
          <cell r="G26">
            <v>80.703599999999994</v>
          </cell>
          <cell r="H26">
            <v>28.016677400000003</v>
          </cell>
          <cell r="I26">
            <v>653.65</v>
          </cell>
          <cell r="J26">
            <v>249.65</v>
          </cell>
          <cell r="K26">
            <v>355.31899999999996</v>
          </cell>
          <cell r="L26">
            <v>177.19019999999998</v>
          </cell>
          <cell r="M26">
            <v>122.5917</v>
          </cell>
          <cell r="N26">
            <v>388.20799999999997</v>
          </cell>
          <cell r="O26">
            <v>0.39100000000000001</v>
          </cell>
          <cell r="P26">
            <v>39.392099999999999</v>
          </cell>
          <cell r="Q26">
            <v>108.70200000000001</v>
          </cell>
          <cell r="R26">
            <v>493.97150000000005</v>
          </cell>
          <cell r="S26">
            <v>2938.0831487000005</v>
          </cell>
        </row>
        <row r="27">
          <cell r="A27" t="str">
            <v>pHYDRO</v>
          </cell>
          <cell r="B27">
            <v>7.6</v>
          </cell>
          <cell r="C27">
            <v>5.5</v>
          </cell>
          <cell r="D27">
            <v>2.5</v>
          </cell>
          <cell r="E27">
            <v>1.5</v>
          </cell>
          <cell r="F27">
            <v>6.7426287000000009</v>
          </cell>
          <cell r="G27">
            <v>10.086400000000001</v>
          </cell>
          <cell r="H27">
            <v>1.4733226000000001</v>
          </cell>
          <cell r="I27">
            <v>13.1</v>
          </cell>
          <cell r="J27">
            <v>25.9</v>
          </cell>
          <cell r="K27">
            <v>18.701000000000001</v>
          </cell>
          <cell r="L27">
            <v>1.7897999999999998</v>
          </cell>
          <cell r="M27">
            <v>1.2383</v>
          </cell>
          <cell r="N27">
            <v>97.052000000000007</v>
          </cell>
          <cell r="O27">
            <v>3.5190000000000001</v>
          </cell>
          <cell r="P27">
            <v>0.39789999999999998</v>
          </cell>
          <cell r="Q27">
            <v>1.0980000000000001</v>
          </cell>
          <cell r="R27">
            <v>25.998500000000003</v>
          </cell>
          <cell r="S27">
            <v>224.19685130000002</v>
          </cell>
        </row>
        <row r="28">
          <cell r="A28" t="str">
            <v>bGEO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5.7700000000000005</v>
          </cell>
          <cell r="H28">
            <v>0</v>
          </cell>
          <cell r="I28">
            <v>17.48</v>
          </cell>
          <cell r="J28">
            <v>16.8</v>
          </cell>
          <cell r="K28">
            <v>0</v>
          </cell>
          <cell r="L28">
            <v>0.49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7.02</v>
          </cell>
          <cell r="R28">
            <v>14.260000000000002</v>
          </cell>
          <cell r="S28">
            <v>61.820000000000007</v>
          </cell>
        </row>
        <row r="29">
          <cell r="A29" t="str">
            <v>mSOLAR</v>
          </cell>
          <cell r="B29">
            <v>3.0899999999999963</v>
          </cell>
          <cell r="C29">
            <v>0.49000000000000021</v>
          </cell>
          <cell r="D29">
            <v>4.9999999999999822E-2</v>
          </cell>
          <cell r="E29">
            <v>0.04</v>
          </cell>
          <cell r="F29">
            <v>0.87000000000000099</v>
          </cell>
          <cell r="G29">
            <v>2.0100400000000036</v>
          </cell>
          <cell r="H29">
            <v>0.10206966000000006</v>
          </cell>
          <cell r="I29">
            <v>0.47999999999999865</v>
          </cell>
          <cell r="J29">
            <v>1.8399999999999963</v>
          </cell>
          <cell r="K29">
            <v>0.10000000000000009</v>
          </cell>
          <cell r="L29">
            <v>4.9999999999999871E-4</v>
          </cell>
          <cell r="M29">
            <v>0.58349999999999902</v>
          </cell>
          <cell r="N29">
            <v>0.44549999999999912</v>
          </cell>
          <cell r="O29">
            <v>2.5000000000000001E-2</v>
          </cell>
          <cell r="P29">
            <v>0.64500000000000002</v>
          </cell>
          <cell r="Q29">
            <v>0</v>
          </cell>
          <cell r="R29">
            <v>0.70000000000000018</v>
          </cell>
          <cell r="S29">
            <v>11.471609659999995</v>
          </cell>
        </row>
        <row r="30">
          <cell r="A30" t="str">
            <v>mWIND</v>
          </cell>
          <cell r="B30">
            <v>39.700000000000003</v>
          </cell>
          <cell r="C30">
            <v>4.0999999999999996</v>
          </cell>
          <cell r="D30">
            <v>2</v>
          </cell>
          <cell r="E30">
            <v>0</v>
          </cell>
          <cell r="F30">
            <v>20.53</v>
          </cell>
          <cell r="G30">
            <v>37.339959999999998</v>
          </cell>
          <cell r="H30">
            <v>0.76793034000000004</v>
          </cell>
          <cell r="I30">
            <v>10.700000000000001</v>
          </cell>
          <cell r="J30">
            <v>34.6</v>
          </cell>
          <cell r="K30">
            <v>1.9</v>
          </cell>
          <cell r="L30">
            <v>9.5000000000000015E-3</v>
          </cell>
          <cell r="M30">
            <v>11.086500000000001</v>
          </cell>
          <cell r="N30">
            <v>8.464500000000001</v>
          </cell>
          <cell r="O30">
            <v>2.5000000000000001E-2</v>
          </cell>
          <cell r="P30">
            <v>0.64500000000000002</v>
          </cell>
          <cell r="Q30">
            <v>0</v>
          </cell>
          <cell r="R30">
            <v>0.7</v>
          </cell>
          <cell r="S30">
            <v>172.56839034000001</v>
          </cell>
        </row>
        <row r="31">
          <cell r="A31" t="str">
            <v>bHC</v>
          </cell>
          <cell r="B31">
            <v>24.45102</v>
          </cell>
          <cell r="C31">
            <v>0</v>
          </cell>
          <cell r="D31">
            <v>0.31125600000000003</v>
          </cell>
          <cell r="E31">
            <v>0</v>
          </cell>
          <cell r="F31">
            <v>183.5361</v>
          </cell>
          <cell r="G31">
            <v>107.8506</v>
          </cell>
          <cell r="H31">
            <v>24.924982500000002</v>
          </cell>
          <cell r="I31">
            <v>517.8541327416799</v>
          </cell>
          <cell r="J31">
            <v>1502.990775</v>
          </cell>
          <cell r="K31">
            <v>0</v>
          </cell>
          <cell r="L31">
            <v>59.459400000000002</v>
          </cell>
          <cell r="M31">
            <v>383.55322500000005</v>
          </cell>
          <cell r="N31">
            <v>1845.3550499999999</v>
          </cell>
          <cell r="O31">
            <v>171.02546999999998</v>
          </cell>
          <cell r="P31">
            <v>2.5819199999999998</v>
          </cell>
          <cell r="Q31">
            <v>0</v>
          </cell>
          <cell r="R31">
            <v>279.18890999999996</v>
          </cell>
          <cell r="S31">
            <v>5103.0828412416795</v>
          </cell>
        </row>
        <row r="32">
          <cell r="A32" t="str">
            <v>mHC</v>
          </cell>
          <cell r="B32">
            <v>106.49628</v>
          </cell>
          <cell r="C32">
            <v>24.205500000000001</v>
          </cell>
          <cell r="D32">
            <v>5.8861439999999998</v>
          </cell>
          <cell r="E32">
            <v>0</v>
          </cell>
          <cell r="F32">
            <v>22.472999999999988</v>
          </cell>
          <cell r="G32">
            <v>15.087600000000009</v>
          </cell>
          <cell r="H32">
            <v>75.906517500000007</v>
          </cell>
          <cell r="I32">
            <v>120.19096725832009</v>
          </cell>
          <cell r="J32">
            <v>500.99692500000009</v>
          </cell>
          <cell r="K32">
            <v>9.9000000000000005E-2</v>
          </cell>
          <cell r="L32">
            <v>39.639599999999994</v>
          </cell>
          <cell r="M32">
            <v>127.85107499999998</v>
          </cell>
          <cell r="N32">
            <v>790.86644999999999</v>
          </cell>
          <cell r="O32">
            <v>73.296630000000007</v>
          </cell>
          <cell r="P32">
            <v>10.327679999999999</v>
          </cell>
          <cell r="Q32">
            <v>0</v>
          </cell>
          <cell r="R32">
            <v>119.65238999999993</v>
          </cell>
          <cell r="S32">
            <v>2032.9757587583201</v>
          </cell>
        </row>
        <row r="33">
          <cell r="A33" t="str">
            <v>bBC</v>
          </cell>
          <cell r="B33">
            <v>165.83489999999998</v>
          </cell>
          <cell r="C33">
            <v>0</v>
          </cell>
          <cell r="D33">
            <v>0</v>
          </cell>
          <cell r="E33">
            <v>0</v>
          </cell>
          <cell r="F33">
            <v>11.2959</v>
          </cell>
          <cell r="G33">
            <v>47.529899999999998</v>
          </cell>
          <cell r="H33">
            <v>155.58840000000001</v>
          </cell>
          <cell r="I33">
            <v>125.97749999999999</v>
          </cell>
          <cell r="J33">
            <v>89.327700000000007</v>
          </cell>
          <cell r="K33">
            <v>5.9004000000000003</v>
          </cell>
          <cell r="L33">
            <v>60.904800000000002</v>
          </cell>
          <cell r="M33">
            <v>18.6813</v>
          </cell>
          <cell r="N33">
            <v>0</v>
          </cell>
          <cell r="O33">
            <v>0</v>
          </cell>
          <cell r="P33">
            <v>0</v>
          </cell>
          <cell r="Q33">
            <v>63.191699999999997</v>
          </cell>
          <cell r="R33">
            <v>107.33580000000001</v>
          </cell>
          <cell r="S33">
            <v>851.56829999999991</v>
          </cell>
        </row>
        <row r="34">
          <cell r="A34" t="str">
            <v>bOIL</v>
          </cell>
          <cell r="B34">
            <v>5.25</v>
          </cell>
          <cell r="C34">
            <v>0</v>
          </cell>
          <cell r="D34">
            <v>0.68640000000000001</v>
          </cell>
          <cell r="E34">
            <v>0</v>
          </cell>
          <cell r="F34">
            <v>7.1349999999999998</v>
          </cell>
          <cell r="G34">
            <v>52.53</v>
          </cell>
          <cell r="H34">
            <v>0.45119999999999999</v>
          </cell>
          <cell r="I34">
            <v>37.008238284352664</v>
          </cell>
          <cell r="J34">
            <v>18.748000000000001</v>
          </cell>
          <cell r="K34">
            <v>0</v>
          </cell>
          <cell r="L34">
            <v>1.7230000000000001</v>
          </cell>
          <cell r="M34">
            <v>1.7760000000000002</v>
          </cell>
          <cell r="N34">
            <v>0</v>
          </cell>
          <cell r="O34">
            <v>0</v>
          </cell>
          <cell r="P34">
            <v>202.23699999999997</v>
          </cell>
          <cell r="Q34">
            <v>11.814</v>
          </cell>
          <cell r="R34">
            <v>11.463000000000001</v>
          </cell>
          <cell r="S34">
            <v>350.82183828435268</v>
          </cell>
        </row>
        <row r="35">
          <cell r="A35" t="str">
            <v>mOIL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13.72749999999999</v>
          </cell>
          <cell r="H35">
            <v>2.2187999999999999</v>
          </cell>
          <cell r="I35">
            <v>171.90476171564734</v>
          </cell>
          <cell r="J35">
            <v>43.763999999999996</v>
          </cell>
          <cell r="K35">
            <v>12.393000000000001</v>
          </cell>
          <cell r="L35">
            <v>6.8919999999999995</v>
          </cell>
          <cell r="M35">
            <v>7.1039999999999957</v>
          </cell>
          <cell r="N35">
            <v>1.6875</v>
          </cell>
          <cell r="O35">
            <v>0</v>
          </cell>
          <cell r="P35">
            <v>72.227500000000006</v>
          </cell>
          <cell r="Q35">
            <v>41.349000000000004</v>
          </cell>
          <cell r="R35">
            <v>160.48200000000003</v>
          </cell>
          <cell r="S35">
            <v>533.75006171564735</v>
          </cell>
        </row>
        <row r="36">
          <cell r="A36" t="str">
            <v>pOIL</v>
          </cell>
          <cell r="B36">
            <v>5.83</v>
          </cell>
          <cell r="C36">
            <v>6.16</v>
          </cell>
          <cell r="D36">
            <v>0.59360000000000002</v>
          </cell>
          <cell r="E36">
            <v>0.19</v>
          </cell>
          <cell r="F36">
            <v>6.0150000000000023</v>
          </cell>
          <cell r="G36">
            <v>11.692499999999997</v>
          </cell>
          <cell r="H36">
            <v>2.67</v>
          </cell>
          <cell r="I36">
            <v>36.866999999999997</v>
          </cell>
          <cell r="J36">
            <v>15.628</v>
          </cell>
          <cell r="K36">
            <v>1.3769999999999998</v>
          </cell>
          <cell r="L36">
            <v>8.6150000000000002</v>
          </cell>
          <cell r="M36">
            <v>26.640000000000004</v>
          </cell>
          <cell r="N36">
            <v>32.0625</v>
          </cell>
          <cell r="O36">
            <v>1.1499999999999999</v>
          </cell>
          <cell r="P36">
            <v>14.445499999999997</v>
          </cell>
          <cell r="Q36">
            <v>5.907</v>
          </cell>
          <cell r="R36">
            <v>57.315000000000012</v>
          </cell>
          <cell r="S36">
            <v>233.15810000000005</v>
          </cell>
        </row>
        <row r="37">
          <cell r="A37" t="str">
            <v>bGAS</v>
          </cell>
          <cell r="B37">
            <v>49.747</v>
          </cell>
          <cell r="C37">
            <v>0</v>
          </cell>
          <cell r="D37">
            <v>5.6808000000000005</v>
          </cell>
          <cell r="E37">
            <v>0</v>
          </cell>
          <cell r="F37">
            <v>92.644999999999996</v>
          </cell>
          <cell r="G37">
            <v>163.209</v>
          </cell>
          <cell r="H37">
            <v>2.4340000000000002</v>
          </cell>
          <cell r="I37">
            <v>88.607042739193787</v>
          </cell>
          <cell r="J37">
            <v>213.69900000000001</v>
          </cell>
          <cell r="K37">
            <v>0</v>
          </cell>
          <cell r="L37">
            <v>243.35499999999999</v>
          </cell>
          <cell r="M37">
            <v>3.2880000000000003</v>
          </cell>
          <cell r="N37">
            <v>0.40860000000000002</v>
          </cell>
          <cell r="O37">
            <v>0</v>
          </cell>
          <cell r="P37">
            <v>379.596</v>
          </cell>
          <cell r="Q37">
            <v>11.542</v>
          </cell>
          <cell r="R37">
            <v>478.09300000000002</v>
          </cell>
          <cell r="S37">
            <v>1732.3044427391937</v>
          </cell>
        </row>
        <row r="38">
          <cell r="A38" t="str">
            <v>mGAS</v>
          </cell>
          <cell r="B38">
            <v>4.9354999999999976</v>
          </cell>
          <cell r="C38">
            <v>5.4975000000000023</v>
          </cell>
          <cell r="D38">
            <v>4.0904999999999996</v>
          </cell>
          <cell r="E38">
            <v>0.52500000000000002</v>
          </cell>
          <cell r="F38">
            <v>168.77800000000002</v>
          </cell>
          <cell r="G38">
            <v>117.57299999999998</v>
          </cell>
          <cell r="H38">
            <v>16.060999999999996</v>
          </cell>
          <cell r="I38">
            <v>413.25845726080627</v>
          </cell>
          <cell r="J38">
            <v>518.46100000000001</v>
          </cell>
          <cell r="K38">
            <v>13.95</v>
          </cell>
          <cell r="L38">
            <v>194.684</v>
          </cell>
          <cell r="M38">
            <v>52.608000000000004</v>
          </cell>
          <cell r="N38">
            <v>1.6343999999999992</v>
          </cell>
          <cell r="O38">
            <v>0</v>
          </cell>
          <cell r="P38">
            <v>135.56999999999994</v>
          </cell>
          <cell r="Q38">
            <v>37.511499999999998</v>
          </cell>
          <cell r="R38">
            <v>170.7475</v>
          </cell>
          <cell r="S38">
            <v>1855.8853572608061</v>
          </cell>
        </row>
        <row r="39">
          <cell r="A39" t="str">
            <v>pGAS</v>
          </cell>
          <cell r="B39">
            <v>18.227499999999999</v>
          </cell>
          <cell r="C39">
            <v>16.492499999999996</v>
          </cell>
          <cell r="D39">
            <v>9.8699999999999996E-2</v>
          </cell>
          <cell r="E39">
            <v>0.22500000000000001</v>
          </cell>
          <cell r="F39">
            <v>29.047000000000004</v>
          </cell>
          <cell r="G39">
            <v>14.777999999999999</v>
          </cell>
          <cell r="H39">
            <v>18.494999999999997</v>
          </cell>
          <cell r="I39">
            <v>88.56450000000001</v>
          </cell>
          <cell r="J39">
            <v>183.04</v>
          </cell>
          <cell r="K39">
            <v>1.55</v>
          </cell>
          <cell r="L39">
            <v>48.670999999999992</v>
          </cell>
          <cell r="M39">
            <v>9.8640000000000008</v>
          </cell>
          <cell r="N39">
            <v>38.817</v>
          </cell>
          <cell r="O39">
            <v>0</v>
          </cell>
          <cell r="P39">
            <v>27.113999999999997</v>
          </cell>
          <cell r="Q39">
            <v>8.6564999999999994</v>
          </cell>
          <cell r="R39">
            <v>34.149499999999996</v>
          </cell>
          <cell r="S39">
            <v>537.79020000000003</v>
          </cell>
        </row>
        <row r="40">
          <cell r="A40" t="str">
            <v>bBIO</v>
          </cell>
          <cell r="B40">
            <v>21.82</v>
          </cell>
          <cell r="C40">
            <v>2.0100000000000002</v>
          </cell>
          <cell r="D40">
            <v>3.3400000000000003</v>
          </cell>
          <cell r="E40">
            <v>0.30000000000000004</v>
          </cell>
          <cell r="F40">
            <v>33.86</v>
          </cell>
          <cell r="G40">
            <v>7.8000000000000007</v>
          </cell>
          <cell r="H40">
            <v>5.65</v>
          </cell>
          <cell r="I40">
            <v>30.210000000000004</v>
          </cell>
          <cell r="J40">
            <v>49.54</v>
          </cell>
          <cell r="K40">
            <v>17.399999999999999</v>
          </cell>
          <cell r="L40">
            <v>0.01</v>
          </cell>
          <cell r="M40">
            <v>1.95</v>
          </cell>
          <cell r="N40">
            <v>2.31</v>
          </cell>
          <cell r="O40">
            <v>0.26</v>
          </cell>
          <cell r="P40">
            <v>0.01</v>
          </cell>
          <cell r="Q40">
            <v>0</v>
          </cell>
          <cell r="R40">
            <v>14.03</v>
          </cell>
          <cell r="S40">
            <v>190.49999999999997</v>
          </cell>
        </row>
        <row r="41">
          <cell r="A41" t="str">
            <v>bCCS</v>
          </cell>
          <cell r="B41">
            <v>1.6751000000000147</v>
          </cell>
          <cell r="C41">
            <v>0</v>
          </cell>
          <cell r="D41">
            <v>0</v>
          </cell>
          <cell r="E41">
            <v>0</v>
          </cell>
          <cell r="F41">
            <v>0.11410000000000053</v>
          </cell>
          <cell r="G41">
            <v>0.48010000000000019</v>
          </cell>
          <cell r="H41">
            <v>1.5715999999999894</v>
          </cell>
          <cell r="I41">
            <v>1.272500000000008</v>
          </cell>
          <cell r="J41">
            <v>0.90229999999999677</v>
          </cell>
          <cell r="K41">
            <v>5.9599999999999653E-2</v>
          </cell>
          <cell r="L41">
            <v>0.61520000000000152</v>
          </cell>
          <cell r="M41">
            <v>0.18870000000000076</v>
          </cell>
          <cell r="N41">
            <v>0</v>
          </cell>
          <cell r="O41">
            <v>0</v>
          </cell>
          <cell r="P41">
            <v>0</v>
          </cell>
          <cell r="Q41">
            <v>0.63830000000000098</v>
          </cell>
          <cell r="R41">
            <v>1.0841999999999956</v>
          </cell>
          <cell r="S41">
            <v>8.6017000000000081</v>
          </cell>
        </row>
        <row r="42">
          <cell r="A42" t="str">
            <v>mCCS</v>
          </cell>
          <cell r="B42">
            <v>1.322700000000026</v>
          </cell>
          <cell r="C42">
            <v>0.24449999999999861</v>
          </cell>
          <cell r="D42">
            <v>6.2599999999999767E-2</v>
          </cell>
          <cell r="E42">
            <v>0</v>
          </cell>
          <cell r="F42">
            <v>2.080900000000014</v>
          </cell>
          <cell r="G42">
            <v>1.2417999999999978</v>
          </cell>
          <cell r="H42">
            <v>1.0185000000000031</v>
          </cell>
          <cell r="I42">
            <v>6.4448999999999614</v>
          </cell>
          <cell r="J42">
            <v>20.242299999999886</v>
          </cell>
          <cell r="K42">
            <v>1.0000000000000009E-3</v>
          </cell>
          <cell r="L42">
            <v>1.0010000000000048</v>
          </cell>
          <cell r="M42">
            <v>5.1657000000000153</v>
          </cell>
          <cell r="N42">
            <v>26.628500000000258</v>
          </cell>
          <cell r="O42">
            <v>2.4679000000000144</v>
          </cell>
          <cell r="P42">
            <v>0.13039999999999985</v>
          </cell>
          <cell r="Q42">
            <v>0</v>
          </cell>
          <cell r="R42">
            <v>4.0287000000000148</v>
          </cell>
          <cell r="S42">
            <v>72.081400000000187</v>
          </cell>
        </row>
        <row r="43">
          <cell r="A43" t="str">
            <v>Summe:</v>
          </cell>
          <cell r="B43">
            <v>617.37000000000012</v>
          </cell>
          <cell r="C43">
            <v>562.59</v>
          </cell>
          <cell r="D43">
            <v>61.290000000000006</v>
          </cell>
          <cell r="E43">
            <v>65.95</v>
          </cell>
          <cell r="F43">
            <v>890.85</v>
          </cell>
          <cell r="G43">
            <v>750.20999999999992</v>
          </cell>
          <cell r="H43">
            <v>415.88</v>
          </cell>
          <cell r="I43">
            <v>2844.25</v>
          </cell>
          <cell r="J43">
            <v>4322.7599999999993</v>
          </cell>
          <cell r="K43">
            <v>441.09999999999991</v>
          </cell>
          <cell r="L43">
            <v>1005.0899999999999</v>
          </cell>
          <cell r="M43">
            <v>790.95000000000016</v>
          </cell>
          <cell r="N43">
            <v>3296.07</v>
          </cell>
          <cell r="O43">
            <v>263.48</v>
          </cell>
          <cell r="P43">
            <v>885.31999999999994</v>
          </cell>
          <cell r="Q43">
            <v>297.43000000000006</v>
          </cell>
          <cell r="R43">
            <v>2119.13</v>
          </cell>
          <cell r="S43">
            <v>19629.72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tatistik.baden-wuerttemberg.de/veroeffentl/Monatshefte/PDF/Beitrag09_02_11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zoomScale="85" zoomScaleNormal="85" workbookViewId="0">
      <selection activeCell="B41" sqref="B41"/>
    </sheetView>
  </sheetViews>
  <sheetFormatPr baseColWidth="10" defaultRowHeight="15" x14ac:dyDescent="0.25"/>
  <cols>
    <col min="1" max="19" width="9.28515625" customWidth="1"/>
    <col min="20" max="27" width="8.5703125" customWidth="1"/>
  </cols>
  <sheetData>
    <row r="1" spans="1:19" s="11" customFormat="1" ht="24" customHeight="1" x14ac:dyDescent="0.25">
      <c r="A1" s="11" t="str">
        <f>'[1]NEWAGE_detailed_read (2)'!A1</f>
        <v>Gross Electricity Production, TWh, 2007 (excl. peat, gases and waste)</v>
      </c>
    </row>
    <row r="2" spans="1:19" ht="13.5" customHeight="1" x14ac:dyDescent="0.25">
      <c r="A2" s="1"/>
      <c r="B2" s="1" t="str">
        <f>[2]NEWAGE_read!B24</f>
        <v>DEU</v>
      </c>
      <c r="C2" s="1" t="str">
        <f>[2]NEWAGE_read!C24</f>
        <v xml:space="preserve">FRA </v>
      </c>
      <c r="D2" s="1" t="str">
        <f>[2]NEWAGE_read!D24</f>
        <v>AUT</v>
      </c>
      <c r="E2" s="1" t="str">
        <f>[2]NEWAGE_read!E24</f>
        <v>SWZ</v>
      </c>
      <c r="F2" s="1" t="str">
        <f>[2]NEWAGE_read!F24</f>
        <v>EUN</v>
      </c>
      <c r="G2" s="1" t="str">
        <f>[2]NEWAGE_read!G24</f>
        <v>EUS</v>
      </c>
      <c r="H2" s="1" t="str">
        <f>[2]NEWAGE_read!H24</f>
        <v>EUE</v>
      </c>
      <c r="I2" s="1" t="str">
        <f>[2]NEWAGE_read!I24</f>
        <v>USA</v>
      </c>
      <c r="J2" s="1" t="str">
        <f>[2]NEWAGE_read!J24</f>
        <v>OEC</v>
      </c>
      <c r="K2" s="1" t="str">
        <f>[2]NEWAGE_read!K24</f>
        <v>BRZ</v>
      </c>
      <c r="L2" s="1" t="str">
        <f>[2]NEWAGE_read!L24</f>
        <v>RUS</v>
      </c>
      <c r="M2" s="1" t="str">
        <f>[2]NEWAGE_read!M24</f>
        <v>IND</v>
      </c>
      <c r="N2" s="1" t="str">
        <f>[2]NEWAGE_read!N24</f>
        <v>CHI</v>
      </c>
      <c r="O2" s="1" t="str">
        <f>[2]NEWAGE_read!O24</f>
        <v>RSA</v>
      </c>
      <c r="P2" s="1" t="str">
        <f>[2]NEWAGE_read!P24</f>
        <v>ARB</v>
      </c>
      <c r="Q2" s="1" t="str">
        <f>[2]NEWAGE_read!Q24</f>
        <v>OPE</v>
      </c>
      <c r="R2" s="1" t="str">
        <f>[2]NEWAGE_read!R24</f>
        <v>ROW</v>
      </c>
      <c r="S2" s="1" t="str">
        <f>[2]NEWAGE_read!S24</f>
        <v>Summe:</v>
      </c>
    </row>
    <row r="3" spans="1:19" ht="13.5" customHeight="1" x14ac:dyDescent="0.25">
      <c r="A3" s="4" t="str">
        <f>[2]NEWAGE_read!A25</f>
        <v>bNUC</v>
      </c>
      <c r="B3" s="5">
        <f>[2]NEWAGE_read!B25</f>
        <v>140.53</v>
      </c>
      <c r="C3" s="5">
        <f>[2]NEWAGE_read!C25</f>
        <v>439.73</v>
      </c>
      <c r="D3" s="5">
        <f>[2]NEWAGE_read!D25</f>
        <v>0</v>
      </c>
      <c r="E3" s="5">
        <f>[2]NEWAGE_read!E25</f>
        <v>27.93</v>
      </c>
      <c r="F3" s="5">
        <f>[2]NEWAGE_read!F25</f>
        <v>215.68</v>
      </c>
      <c r="G3" s="5">
        <f>[2]NEWAGE_read!G25</f>
        <v>60.800000000000004</v>
      </c>
      <c r="H3" s="5">
        <f>[2]NEWAGE_read!H25</f>
        <v>78.53</v>
      </c>
      <c r="I3" s="5">
        <f>[2]NEWAGE_read!I25</f>
        <v>510.68</v>
      </c>
      <c r="J3" s="5">
        <f>[2]NEWAGE_read!J25</f>
        <v>836.63</v>
      </c>
      <c r="K3" s="5">
        <f>[2]NEWAGE_read!K25</f>
        <v>12.35</v>
      </c>
      <c r="L3" s="5">
        <f>[2]NEWAGE_read!L25</f>
        <v>160.04</v>
      </c>
      <c r="M3" s="5">
        <f>[2]NEWAGE_read!M25</f>
        <v>16.78</v>
      </c>
      <c r="N3" s="5">
        <f>[2]NEWAGE_read!N25</f>
        <v>62.13</v>
      </c>
      <c r="O3" s="5">
        <f>[2]NEWAGE_read!O25</f>
        <v>11.32</v>
      </c>
      <c r="P3" s="5">
        <f>[2]NEWAGE_read!P25</f>
        <v>0</v>
      </c>
      <c r="Q3" s="5">
        <f>[2]NEWAGE_read!Q25</f>
        <v>0</v>
      </c>
      <c r="R3" s="5">
        <f>[2]NEWAGE_read!R25</f>
        <v>145.93</v>
      </c>
      <c r="S3" s="24">
        <f>[2]NEWAGE_read!S25</f>
        <v>2719.06</v>
      </c>
    </row>
    <row r="4" spans="1:19" ht="13.5" customHeight="1" x14ac:dyDescent="0.25">
      <c r="A4" s="4" t="str">
        <f>[2]NEWAGE_read!A26</f>
        <v>bHYDRO</v>
      </c>
      <c r="B4" s="5">
        <f>[2]NEWAGE_read!B26</f>
        <v>20.86</v>
      </c>
      <c r="C4" s="5">
        <f>[2]NEWAGE_read!C26</f>
        <v>58.16</v>
      </c>
      <c r="D4" s="5">
        <f>[2]NEWAGE_read!D26</f>
        <v>35.99</v>
      </c>
      <c r="E4" s="5">
        <f>[2]NEWAGE_read!E26</f>
        <v>35.24</v>
      </c>
      <c r="F4" s="5">
        <f>[2]NEWAGE_read!F26</f>
        <v>90.047371300000009</v>
      </c>
      <c r="G4" s="5">
        <f>[2]NEWAGE_read!G26</f>
        <v>80.703599999999994</v>
      </c>
      <c r="H4" s="5">
        <f>[2]NEWAGE_read!H26</f>
        <v>28.016677400000003</v>
      </c>
      <c r="I4" s="5">
        <f>[2]NEWAGE_read!I26</f>
        <v>653.65</v>
      </c>
      <c r="J4" s="5">
        <f>[2]NEWAGE_read!J26</f>
        <v>249.65</v>
      </c>
      <c r="K4" s="5">
        <f>[2]NEWAGE_read!K26</f>
        <v>355.31899999999996</v>
      </c>
      <c r="L4" s="5">
        <f>[2]NEWAGE_read!L26</f>
        <v>177.19019999999998</v>
      </c>
      <c r="M4" s="5">
        <f>[2]NEWAGE_read!M26</f>
        <v>122.5917</v>
      </c>
      <c r="N4" s="5">
        <f>[2]NEWAGE_read!N26</f>
        <v>388.20799999999997</v>
      </c>
      <c r="O4" s="5">
        <f>[2]NEWAGE_read!O26</f>
        <v>0.39100000000000001</v>
      </c>
      <c r="P4" s="5">
        <f>[2]NEWAGE_read!P26</f>
        <v>39.392099999999999</v>
      </c>
      <c r="Q4" s="5">
        <f>[2]NEWAGE_read!Q26</f>
        <v>108.70200000000001</v>
      </c>
      <c r="R4" s="5">
        <f>[2]NEWAGE_read!R26</f>
        <v>493.97150000000005</v>
      </c>
      <c r="S4" s="25">
        <f>[2]NEWAGE_read!S26</f>
        <v>2938.0831487000005</v>
      </c>
    </row>
    <row r="5" spans="1:19" ht="13.5" customHeight="1" x14ac:dyDescent="0.25">
      <c r="A5" s="4" t="str">
        <f>[2]NEWAGE_read!A27</f>
        <v>pHYDRO</v>
      </c>
      <c r="B5" s="5">
        <f>[2]NEWAGE_read!B27</f>
        <v>7.6</v>
      </c>
      <c r="C5" s="5">
        <f>[2]NEWAGE_read!C27</f>
        <v>5.5</v>
      </c>
      <c r="D5" s="5">
        <f>[2]NEWAGE_read!D27</f>
        <v>2.5</v>
      </c>
      <c r="E5" s="5">
        <f>[2]NEWAGE_read!E27</f>
        <v>1.5</v>
      </c>
      <c r="F5" s="5">
        <f>[2]NEWAGE_read!F27</f>
        <v>6.7426287000000009</v>
      </c>
      <c r="G5" s="5">
        <f>[2]NEWAGE_read!G27</f>
        <v>10.086400000000001</v>
      </c>
      <c r="H5" s="5">
        <f>[2]NEWAGE_read!H27</f>
        <v>1.4733226000000001</v>
      </c>
      <c r="I5" s="5">
        <f>[2]NEWAGE_read!I27</f>
        <v>13.1</v>
      </c>
      <c r="J5" s="5">
        <f>[2]NEWAGE_read!J27</f>
        <v>25.9</v>
      </c>
      <c r="K5" s="5">
        <f>[2]NEWAGE_read!K27</f>
        <v>18.701000000000001</v>
      </c>
      <c r="L5" s="5">
        <f>[2]NEWAGE_read!L27</f>
        <v>1.7897999999999998</v>
      </c>
      <c r="M5" s="5">
        <f>[2]NEWAGE_read!M27</f>
        <v>1.2383</v>
      </c>
      <c r="N5" s="5">
        <f>[2]NEWAGE_read!N27</f>
        <v>97.052000000000007</v>
      </c>
      <c r="O5" s="5">
        <f>[2]NEWAGE_read!O27</f>
        <v>3.5190000000000001</v>
      </c>
      <c r="P5" s="5">
        <f>[2]NEWAGE_read!P27</f>
        <v>0.39789999999999998</v>
      </c>
      <c r="Q5" s="5">
        <f>[2]NEWAGE_read!Q27</f>
        <v>1.0980000000000001</v>
      </c>
      <c r="R5" s="5">
        <f>[2]NEWAGE_read!R27</f>
        <v>25.998500000000003</v>
      </c>
      <c r="S5" s="25">
        <f>[2]NEWAGE_read!S27</f>
        <v>224.19685130000002</v>
      </c>
    </row>
    <row r="6" spans="1:19" ht="13.5" customHeight="1" x14ac:dyDescent="0.25">
      <c r="A6" s="4" t="str">
        <f>[2]NEWAGE_read!A28</f>
        <v>bGEO</v>
      </c>
      <c r="B6" s="5">
        <f>[2]NEWAGE_read!B28</f>
        <v>0</v>
      </c>
      <c r="C6" s="5">
        <f>[2]NEWAGE_read!C28</f>
        <v>0</v>
      </c>
      <c r="D6" s="5">
        <f>[2]NEWAGE_read!D28</f>
        <v>0</v>
      </c>
      <c r="E6" s="5">
        <f>[2]NEWAGE_read!E28</f>
        <v>0</v>
      </c>
      <c r="F6" s="5">
        <f>[2]NEWAGE_read!F28</f>
        <v>0</v>
      </c>
      <c r="G6" s="5">
        <f>[2]NEWAGE_read!G28</f>
        <v>5.7700000000000005</v>
      </c>
      <c r="H6" s="5">
        <f>[2]NEWAGE_read!H28</f>
        <v>0</v>
      </c>
      <c r="I6" s="5">
        <f>[2]NEWAGE_read!I28</f>
        <v>17.48</v>
      </c>
      <c r="J6" s="5">
        <f>[2]NEWAGE_read!J28</f>
        <v>16.8</v>
      </c>
      <c r="K6" s="5">
        <f>[2]NEWAGE_read!K28</f>
        <v>0</v>
      </c>
      <c r="L6" s="5">
        <f>[2]NEWAGE_read!L28</f>
        <v>0.49</v>
      </c>
      <c r="M6" s="5">
        <f>[2]NEWAGE_read!M28</f>
        <v>0</v>
      </c>
      <c r="N6" s="5">
        <f>[2]NEWAGE_read!N28</f>
        <v>0</v>
      </c>
      <c r="O6" s="5">
        <f>[2]NEWAGE_read!O28</f>
        <v>0</v>
      </c>
      <c r="P6" s="5">
        <f>[2]NEWAGE_read!P28</f>
        <v>0</v>
      </c>
      <c r="Q6" s="5">
        <f>[2]NEWAGE_read!Q28</f>
        <v>7.02</v>
      </c>
      <c r="R6" s="5">
        <f>[2]NEWAGE_read!R28</f>
        <v>14.260000000000002</v>
      </c>
      <c r="S6" s="25">
        <f>[2]NEWAGE_read!S28</f>
        <v>61.820000000000007</v>
      </c>
    </row>
    <row r="7" spans="1:19" ht="13.5" customHeight="1" x14ac:dyDescent="0.25">
      <c r="A7" s="4" t="str">
        <f>[2]NEWAGE_read!A29</f>
        <v>mSOLAR</v>
      </c>
      <c r="B7" s="5">
        <f>[2]NEWAGE_read!B29</f>
        <v>3.0899999999999963</v>
      </c>
      <c r="C7" s="5">
        <f>[2]NEWAGE_read!C29</f>
        <v>0.49000000000000021</v>
      </c>
      <c r="D7" s="5">
        <f>[2]NEWAGE_read!D29</f>
        <v>4.9999999999999822E-2</v>
      </c>
      <c r="E7" s="5">
        <f>[2]NEWAGE_read!E29</f>
        <v>0.04</v>
      </c>
      <c r="F7" s="5">
        <f>[2]NEWAGE_read!F29</f>
        <v>0.87000000000000099</v>
      </c>
      <c r="G7" s="5">
        <f>[2]NEWAGE_read!G29</f>
        <v>2.0100400000000036</v>
      </c>
      <c r="H7" s="5">
        <f>[2]NEWAGE_read!H29</f>
        <v>0.10206966000000006</v>
      </c>
      <c r="I7" s="5">
        <f>[2]NEWAGE_read!I29</f>
        <v>0.47999999999999865</v>
      </c>
      <c r="J7" s="5">
        <f>[2]NEWAGE_read!J29</f>
        <v>1.8399999999999963</v>
      </c>
      <c r="K7" s="5">
        <f>[2]NEWAGE_read!K29</f>
        <v>0.10000000000000009</v>
      </c>
      <c r="L7" s="5">
        <f>[2]NEWAGE_read!L29</f>
        <v>4.9999999999999871E-4</v>
      </c>
      <c r="M7" s="5">
        <f>[2]NEWAGE_read!M29</f>
        <v>0.58349999999999902</v>
      </c>
      <c r="N7" s="5">
        <f>[2]NEWAGE_read!N29</f>
        <v>0.44549999999999912</v>
      </c>
      <c r="O7" s="5">
        <f>[2]NEWAGE_read!O29</f>
        <v>2.5000000000000001E-2</v>
      </c>
      <c r="P7" s="5">
        <f>[2]NEWAGE_read!P29</f>
        <v>0.64500000000000002</v>
      </c>
      <c r="Q7" s="5">
        <f>[2]NEWAGE_read!Q29</f>
        <v>0</v>
      </c>
      <c r="R7" s="5">
        <f>[2]NEWAGE_read!R29</f>
        <v>0.70000000000000018</v>
      </c>
      <c r="S7" s="25">
        <f>[2]NEWAGE_read!S29</f>
        <v>11.471609659999995</v>
      </c>
    </row>
    <row r="8" spans="1:19" ht="13.5" customHeight="1" x14ac:dyDescent="0.25">
      <c r="A8" s="4" t="str">
        <f>[2]NEWAGE_read!A30</f>
        <v>mWIND</v>
      </c>
      <c r="B8" s="5">
        <f>[2]NEWAGE_read!B30</f>
        <v>39.700000000000003</v>
      </c>
      <c r="C8" s="5">
        <f>[2]NEWAGE_read!C30</f>
        <v>4.0999999999999996</v>
      </c>
      <c r="D8" s="5">
        <f>[2]NEWAGE_read!D30</f>
        <v>2</v>
      </c>
      <c r="E8" s="5">
        <f>[2]NEWAGE_read!E30</f>
        <v>0</v>
      </c>
      <c r="F8" s="5">
        <f>[2]NEWAGE_read!F30</f>
        <v>20.53</v>
      </c>
      <c r="G8" s="5">
        <f>[2]NEWAGE_read!G30</f>
        <v>37.339959999999998</v>
      </c>
      <c r="H8" s="5">
        <f>[2]NEWAGE_read!H30</f>
        <v>0.76793034000000004</v>
      </c>
      <c r="I8" s="5">
        <f>[2]NEWAGE_read!I30</f>
        <v>10.700000000000001</v>
      </c>
      <c r="J8" s="5">
        <f>[2]NEWAGE_read!J30</f>
        <v>34.6</v>
      </c>
      <c r="K8" s="5">
        <f>[2]NEWAGE_read!K30</f>
        <v>1.9</v>
      </c>
      <c r="L8" s="5">
        <f>[2]NEWAGE_read!L30</f>
        <v>9.5000000000000015E-3</v>
      </c>
      <c r="M8" s="5">
        <f>[2]NEWAGE_read!M30</f>
        <v>11.086500000000001</v>
      </c>
      <c r="N8" s="5">
        <f>[2]NEWAGE_read!N30</f>
        <v>8.464500000000001</v>
      </c>
      <c r="O8" s="5">
        <f>[2]NEWAGE_read!O30</f>
        <v>2.5000000000000001E-2</v>
      </c>
      <c r="P8" s="5">
        <f>[2]NEWAGE_read!P30</f>
        <v>0.64500000000000002</v>
      </c>
      <c r="Q8" s="5">
        <f>[2]NEWAGE_read!Q30</f>
        <v>0</v>
      </c>
      <c r="R8" s="5">
        <f>[2]NEWAGE_read!R30</f>
        <v>0.7</v>
      </c>
      <c r="S8" s="25">
        <f>[2]NEWAGE_read!S30</f>
        <v>172.56839034000001</v>
      </c>
    </row>
    <row r="9" spans="1:19" ht="13.5" customHeight="1" x14ac:dyDescent="0.25">
      <c r="A9" s="4" t="str">
        <f>[2]NEWAGE_read!A31</f>
        <v>bHC</v>
      </c>
      <c r="B9" s="5">
        <f>[2]NEWAGE_read!B31</f>
        <v>24.45102</v>
      </c>
      <c r="C9" s="5">
        <f>[2]NEWAGE_read!C31</f>
        <v>0</v>
      </c>
      <c r="D9" s="5">
        <f>[2]NEWAGE_read!D31</f>
        <v>0.31125600000000003</v>
      </c>
      <c r="E9" s="5">
        <f>[2]NEWAGE_read!E31</f>
        <v>0</v>
      </c>
      <c r="F9" s="5">
        <f>[2]NEWAGE_read!F31</f>
        <v>183.5361</v>
      </c>
      <c r="G9" s="5">
        <f>[2]NEWAGE_read!G31</f>
        <v>107.8506</v>
      </c>
      <c r="H9" s="5">
        <f>[2]NEWAGE_read!H31</f>
        <v>24.924982500000002</v>
      </c>
      <c r="I9" s="5">
        <f>[2]NEWAGE_read!I31</f>
        <v>517.8541327416799</v>
      </c>
      <c r="J9" s="5">
        <f>[2]NEWAGE_read!J31</f>
        <v>1502.990775</v>
      </c>
      <c r="K9" s="5">
        <f>[2]NEWAGE_read!K31</f>
        <v>0</v>
      </c>
      <c r="L9" s="5">
        <f>[2]NEWAGE_read!L31</f>
        <v>59.459400000000002</v>
      </c>
      <c r="M9" s="5">
        <f>[2]NEWAGE_read!M31</f>
        <v>383.55322500000005</v>
      </c>
      <c r="N9" s="5">
        <f>[2]NEWAGE_read!N31</f>
        <v>1845.3550499999999</v>
      </c>
      <c r="O9" s="5">
        <f>[2]NEWAGE_read!O31</f>
        <v>171.02546999999998</v>
      </c>
      <c r="P9" s="5">
        <f>[2]NEWAGE_read!P31</f>
        <v>2.5819199999999998</v>
      </c>
      <c r="Q9" s="5">
        <f>[2]NEWAGE_read!Q31</f>
        <v>0</v>
      </c>
      <c r="R9" s="5">
        <f>[2]NEWAGE_read!R31</f>
        <v>279.18890999999996</v>
      </c>
      <c r="S9" s="25">
        <f>[2]NEWAGE_read!S31</f>
        <v>5103.0828412416795</v>
      </c>
    </row>
    <row r="10" spans="1:19" ht="13.5" customHeight="1" x14ac:dyDescent="0.25">
      <c r="A10" s="4" t="str">
        <f>[2]NEWAGE_read!A32</f>
        <v>mHC</v>
      </c>
      <c r="B10" s="5">
        <f>[2]NEWAGE_read!B32</f>
        <v>106.49628</v>
      </c>
      <c r="C10" s="5">
        <f>[2]NEWAGE_read!C32</f>
        <v>24.205500000000001</v>
      </c>
      <c r="D10" s="5">
        <f>[2]NEWAGE_read!D32</f>
        <v>5.8861439999999998</v>
      </c>
      <c r="E10" s="5">
        <f>[2]NEWAGE_read!E32</f>
        <v>0</v>
      </c>
      <c r="F10" s="5">
        <f>[2]NEWAGE_read!F32</f>
        <v>22.472999999999988</v>
      </c>
      <c r="G10" s="5">
        <f>[2]NEWAGE_read!G32</f>
        <v>15.087600000000009</v>
      </c>
      <c r="H10" s="5">
        <f>[2]NEWAGE_read!H32</f>
        <v>75.906517500000007</v>
      </c>
      <c r="I10" s="5">
        <f>[2]NEWAGE_read!I32</f>
        <v>120.19096725832009</v>
      </c>
      <c r="J10" s="5">
        <f>[2]NEWAGE_read!J32</f>
        <v>500.99692500000009</v>
      </c>
      <c r="K10" s="5">
        <f>[2]NEWAGE_read!K32</f>
        <v>9.9000000000000005E-2</v>
      </c>
      <c r="L10" s="5">
        <f>[2]NEWAGE_read!L32</f>
        <v>39.639599999999994</v>
      </c>
      <c r="M10" s="5">
        <f>[2]NEWAGE_read!M32</f>
        <v>127.85107499999998</v>
      </c>
      <c r="N10" s="5">
        <f>[2]NEWAGE_read!N32</f>
        <v>790.86644999999999</v>
      </c>
      <c r="O10" s="5">
        <f>[2]NEWAGE_read!O32</f>
        <v>73.296630000000007</v>
      </c>
      <c r="P10" s="5">
        <f>[2]NEWAGE_read!P32</f>
        <v>10.327679999999999</v>
      </c>
      <c r="Q10" s="5">
        <f>[2]NEWAGE_read!Q32</f>
        <v>0</v>
      </c>
      <c r="R10" s="5">
        <f>[2]NEWAGE_read!R32</f>
        <v>119.65238999999993</v>
      </c>
      <c r="S10" s="25">
        <f>[2]NEWAGE_read!S32</f>
        <v>2032.9757587583201</v>
      </c>
    </row>
    <row r="11" spans="1:19" ht="13.5" customHeight="1" x14ac:dyDescent="0.25">
      <c r="A11" s="4" t="str">
        <f>[2]NEWAGE_read!A33</f>
        <v>bBC</v>
      </c>
      <c r="B11" s="5">
        <f>[2]NEWAGE_read!B33</f>
        <v>165.83489999999998</v>
      </c>
      <c r="C11" s="5">
        <f>[2]NEWAGE_read!C33</f>
        <v>0</v>
      </c>
      <c r="D11" s="5">
        <f>[2]NEWAGE_read!D33</f>
        <v>0</v>
      </c>
      <c r="E11" s="5">
        <f>[2]NEWAGE_read!E33</f>
        <v>0</v>
      </c>
      <c r="F11" s="5">
        <f>[2]NEWAGE_read!F33</f>
        <v>11.2959</v>
      </c>
      <c r="G11" s="5">
        <f>[2]NEWAGE_read!G33</f>
        <v>47.529899999999998</v>
      </c>
      <c r="H11" s="5">
        <f>[2]NEWAGE_read!H33</f>
        <v>155.58840000000001</v>
      </c>
      <c r="I11" s="5">
        <f>[2]NEWAGE_read!I33</f>
        <v>125.97749999999999</v>
      </c>
      <c r="J11" s="5">
        <f>[2]NEWAGE_read!J33</f>
        <v>89.327700000000007</v>
      </c>
      <c r="K11" s="5">
        <f>[2]NEWAGE_read!K33</f>
        <v>5.9004000000000003</v>
      </c>
      <c r="L11" s="5">
        <f>[2]NEWAGE_read!L33</f>
        <v>60.904800000000002</v>
      </c>
      <c r="M11" s="5">
        <f>[2]NEWAGE_read!M33</f>
        <v>18.6813</v>
      </c>
      <c r="N11" s="5">
        <f>[2]NEWAGE_read!N33</f>
        <v>0</v>
      </c>
      <c r="O11" s="5">
        <f>[2]NEWAGE_read!O33</f>
        <v>0</v>
      </c>
      <c r="P11" s="5">
        <f>[2]NEWAGE_read!P33</f>
        <v>0</v>
      </c>
      <c r="Q11" s="5">
        <f>[2]NEWAGE_read!Q33</f>
        <v>63.191699999999997</v>
      </c>
      <c r="R11" s="5">
        <f>[2]NEWAGE_read!R33</f>
        <v>107.33580000000001</v>
      </c>
      <c r="S11" s="25">
        <f>[2]NEWAGE_read!S33</f>
        <v>851.56829999999991</v>
      </c>
    </row>
    <row r="12" spans="1:19" ht="13.5" customHeight="1" x14ac:dyDescent="0.25">
      <c r="A12" s="4" t="str">
        <f>[2]NEWAGE_read!A34</f>
        <v>bOIL</v>
      </c>
      <c r="B12" s="5">
        <f>[2]NEWAGE_read!B34</f>
        <v>5.25</v>
      </c>
      <c r="C12" s="5">
        <f>[2]NEWAGE_read!C34</f>
        <v>0</v>
      </c>
      <c r="D12" s="5">
        <f>[2]NEWAGE_read!D34</f>
        <v>0.68640000000000001</v>
      </c>
      <c r="E12" s="5">
        <f>[2]NEWAGE_read!E34</f>
        <v>0</v>
      </c>
      <c r="F12" s="5">
        <f>[2]NEWAGE_read!F34</f>
        <v>7.1349999999999998</v>
      </c>
      <c r="G12" s="5">
        <f>[2]NEWAGE_read!G34</f>
        <v>52.53</v>
      </c>
      <c r="H12" s="5">
        <f>[2]NEWAGE_read!H34</f>
        <v>0.45119999999999999</v>
      </c>
      <c r="I12" s="5">
        <f>[2]NEWAGE_read!I34</f>
        <v>37.008238284352664</v>
      </c>
      <c r="J12" s="5">
        <f>[2]NEWAGE_read!J34</f>
        <v>18.748000000000001</v>
      </c>
      <c r="K12" s="5">
        <f>[2]NEWAGE_read!K34</f>
        <v>0</v>
      </c>
      <c r="L12" s="5">
        <f>[2]NEWAGE_read!L34</f>
        <v>1.7230000000000001</v>
      </c>
      <c r="M12" s="5">
        <f>[2]NEWAGE_read!M34</f>
        <v>1.7760000000000002</v>
      </c>
      <c r="N12" s="5">
        <f>[2]NEWAGE_read!N34</f>
        <v>0</v>
      </c>
      <c r="O12" s="5">
        <f>[2]NEWAGE_read!O34</f>
        <v>0</v>
      </c>
      <c r="P12" s="5">
        <f>[2]NEWAGE_read!P34</f>
        <v>202.23699999999997</v>
      </c>
      <c r="Q12" s="5">
        <f>[2]NEWAGE_read!Q34</f>
        <v>11.814</v>
      </c>
      <c r="R12" s="5">
        <f>[2]NEWAGE_read!R34</f>
        <v>11.463000000000001</v>
      </c>
      <c r="S12" s="25">
        <f>[2]NEWAGE_read!S34</f>
        <v>350.82183828435268</v>
      </c>
    </row>
    <row r="13" spans="1:19" ht="13.5" customHeight="1" x14ac:dyDescent="0.25">
      <c r="A13" s="4" t="str">
        <f>[2]NEWAGE_read!A35</f>
        <v>mOIL</v>
      </c>
      <c r="B13" s="5">
        <f>[2]NEWAGE_read!B35</f>
        <v>0</v>
      </c>
      <c r="C13" s="5">
        <f>[2]NEWAGE_read!C35</f>
        <v>0</v>
      </c>
      <c r="D13" s="5">
        <f>[2]NEWAGE_read!D35</f>
        <v>0</v>
      </c>
      <c r="E13" s="5">
        <f>[2]NEWAGE_read!E35</f>
        <v>0</v>
      </c>
      <c r="F13" s="5">
        <f>[2]NEWAGE_read!F35</f>
        <v>0</v>
      </c>
      <c r="G13" s="5">
        <f>[2]NEWAGE_read!G35</f>
        <v>13.72749999999999</v>
      </c>
      <c r="H13" s="5">
        <f>[2]NEWAGE_read!H35</f>
        <v>2.2187999999999999</v>
      </c>
      <c r="I13" s="5">
        <f>[2]NEWAGE_read!I35</f>
        <v>171.90476171564734</v>
      </c>
      <c r="J13" s="5">
        <f>[2]NEWAGE_read!J35</f>
        <v>43.763999999999996</v>
      </c>
      <c r="K13" s="5">
        <f>[2]NEWAGE_read!K35</f>
        <v>12.393000000000001</v>
      </c>
      <c r="L13" s="5">
        <f>[2]NEWAGE_read!L35</f>
        <v>6.8919999999999995</v>
      </c>
      <c r="M13" s="5">
        <f>[2]NEWAGE_read!M35</f>
        <v>7.1039999999999957</v>
      </c>
      <c r="N13" s="5">
        <f>[2]NEWAGE_read!N35</f>
        <v>1.6875</v>
      </c>
      <c r="O13" s="5">
        <f>[2]NEWAGE_read!O35</f>
        <v>0</v>
      </c>
      <c r="P13" s="5">
        <f>[2]NEWAGE_read!P35</f>
        <v>72.227500000000006</v>
      </c>
      <c r="Q13" s="5">
        <f>[2]NEWAGE_read!Q35</f>
        <v>41.349000000000004</v>
      </c>
      <c r="R13" s="5">
        <f>[2]NEWAGE_read!R35</f>
        <v>160.48200000000003</v>
      </c>
      <c r="S13" s="25">
        <f>[2]NEWAGE_read!S35</f>
        <v>533.75006171564735</v>
      </c>
    </row>
    <row r="14" spans="1:19" ht="13.5" customHeight="1" x14ac:dyDescent="0.25">
      <c r="A14" s="4" t="str">
        <f>[2]NEWAGE_read!A36</f>
        <v>pOIL</v>
      </c>
      <c r="B14" s="5">
        <f>[2]NEWAGE_read!B36</f>
        <v>5.83</v>
      </c>
      <c r="C14" s="5">
        <f>[2]NEWAGE_read!C36</f>
        <v>6.16</v>
      </c>
      <c r="D14" s="5">
        <f>[2]NEWAGE_read!D36</f>
        <v>0.59360000000000002</v>
      </c>
      <c r="E14" s="5">
        <f>[2]NEWAGE_read!E36</f>
        <v>0.19</v>
      </c>
      <c r="F14" s="5">
        <f>[2]NEWAGE_read!F36</f>
        <v>6.0150000000000023</v>
      </c>
      <c r="G14" s="5">
        <f>[2]NEWAGE_read!G36</f>
        <v>11.692499999999997</v>
      </c>
      <c r="H14" s="5">
        <f>[2]NEWAGE_read!H36</f>
        <v>2.67</v>
      </c>
      <c r="I14" s="5">
        <f>[2]NEWAGE_read!I36</f>
        <v>36.866999999999997</v>
      </c>
      <c r="J14" s="5">
        <f>[2]NEWAGE_read!J36</f>
        <v>15.628</v>
      </c>
      <c r="K14" s="5">
        <f>[2]NEWAGE_read!K36</f>
        <v>1.3769999999999998</v>
      </c>
      <c r="L14" s="5">
        <f>[2]NEWAGE_read!L36</f>
        <v>8.6150000000000002</v>
      </c>
      <c r="M14" s="5">
        <f>[2]NEWAGE_read!M36</f>
        <v>26.640000000000004</v>
      </c>
      <c r="N14" s="5">
        <f>[2]NEWAGE_read!N36</f>
        <v>32.0625</v>
      </c>
      <c r="O14" s="5">
        <f>[2]NEWAGE_read!O36</f>
        <v>1.1499999999999999</v>
      </c>
      <c r="P14" s="5">
        <f>[2]NEWAGE_read!P36</f>
        <v>14.445499999999997</v>
      </c>
      <c r="Q14" s="5">
        <f>[2]NEWAGE_read!Q36</f>
        <v>5.907</v>
      </c>
      <c r="R14" s="5">
        <f>[2]NEWAGE_read!R36</f>
        <v>57.315000000000012</v>
      </c>
      <c r="S14" s="25">
        <f>[2]NEWAGE_read!S36</f>
        <v>233.15810000000005</v>
      </c>
    </row>
    <row r="15" spans="1:19" ht="13.5" customHeight="1" x14ac:dyDescent="0.25">
      <c r="A15" s="4" t="str">
        <f>[2]NEWAGE_read!A37</f>
        <v>bGAS</v>
      </c>
      <c r="B15" s="5">
        <f>[2]NEWAGE_read!B37</f>
        <v>49.747</v>
      </c>
      <c r="C15" s="5">
        <f>[2]NEWAGE_read!C37</f>
        <v>0</v>
      </c>
      <c r="D15" s="5">
        <f>[2]NEWAGE_read!D37</f>
        <v>5.6808000000000005</v>
      </c>
      <c r="E15" s="5">
        <f>[2]NEWAGE_read!E37</f>
        <v>0</v>
      </c>
      <c r="F15" s="5">
        <f>[2]NEWAGE_read!F37</f>
        <v>92.644999999999996</v>
      </c>
      <c r="G15" s="5">
        <f>[2]NEWAGE_read!G37</f>
        <v>163.209</v>
      </c>
      <c r="H15" s="5">
        <f>[2]NEWAGE_read!H37</f>
        <v>2.4340000000000002</v>
      </c>
      <c r="I15" s="5">
        <f>[2]NEWAGE_read!I37</f>
        <v>88.607042739193787</v>
      </c>
      <c r="J15" s="5">
        <f>[2]NEWAGE_read!J37</f>
        <v>213.69900000000001</v>
      </c>
      <c r="K15" s="5">
        <f>[2]NEWAGE_read!K37</f>
        <v>0</v>
      </c>
      <c r="L15" s="5">
        <f>[2]NEWAGE_read!L37</f>
        <v>243.35499999999999</v>
      </c>
      <c r="M15" s="5">
        <f>[2]NEWAGE_read!M37</f>
        <v>3.2880000000000003</v>
      </c>
      <c r="N15" s="5">
        <f>[2]NEWAGE_read!N37</f>
        <v>0.40860000000000002</v>
      </c>
      <c r="O15" s="5">
        <f>[2]NEWAGE_read!O37</f>
        <v>0</v>
      </c>
      <c r="P15" s="5">
        <f>[2]NEWAGE_read!P37</f>
        <v>379.596</v>
      </c>
      <c r="Q15" s="5">
        <f>[2]NEWAGE_read!Q37</f>
        <v>11.542</v>
      </c>
      <c r="R15" s="5">
        <f>[2]NEWAGE_read!R37</f>
        <v>478.09300000000002</v>
      </c>
      <c r="S15" s="25">
        <f>[2]NEWAGE_read!S37</f>
        <v>1732.3044427391937</v>
      </c>
    </row>
    <row r="16" spans="1:19" ht="13.5" customHeight="1" x14ac:dyDescent="0.25">
      <c r="A16" s="4" t="str">
        <f>[2]NEWAGE_read!A38</f>
        <v>mGAS</v>
      </c>
      <c r="B16" s="5">
        <f>[2]NEWAGE_read!B38</f>
        <v>4.9354999999999976</v>
      </c>
      <c r="C16" s="5">
        <f>[2]NEWAGE_read!C38</f>
        <v>5.4975000000000023</v>
      </c>
      <c r="D16" s="5">
        <f>[2]NEWAGE_read!D38</f>
        <v>4.0904999999999996</v>
      </c>
      <c r="E16" s="5">
        <f>[2]NEWAGE_read!E38</f>
        <v>0.52500000000000002</v>
      </c>
      <c r="F16" s="5">
        <f>[2]NEWAGE_read!F38</f>
        <v>168.77800000000002</v>
      </c>
      <c r="G16" s="5">
        <f>[2]NEWAGE_read!G38</f>
        <v>117.57299999999998</v>
      </c>
      <c r="H16" s="5">
        <f>[2]NEWAGE_read!H38</f>
        <v>16.060999999999996</v>
      </c>
      <c r="I16" s="5">
        <f>[2]NEWAGE_read!I38</f>
        <v>413.25845726080627</v>
      </c>
      <c r="J16" s="5">
        <f>[2]NEWAGE_read!J38</f>
        <v>518.46100000000001</v>
      </c>
      <c r="K16" s="5">
        <f>[2]NEWAGE_read!K38</f>
        <v>13.95</v>
      </c>
      <c r="L16" s="5">
        <f>[2]NEWAGE_read!L38</f>
        <v>194.684</v>
      </c>
      <c r="M16" s="5">
        <f>[2]NEWAGE_read!M38</f>
        <v>52.608000000000004</v>
      </c>
      <c r="N16" s="5">
        <f>[2]NEWAGE_read!N38</f>
        <v>1.6343999999999992</v>
      </c>
      <c r="O16" s="5">
        <f>[2]NEWAGE_read!O38</f>
        <v>0</v>
      </c>
      <c r="P16" s="5">
        <f>[2]NEWAGE_read!P38</f>
        <v>135.56999999999994</v>
      </c>
      <c r="Q16" s="5">
        <f>[2]NEWAGE_read!Q38</f>
        <v>37.511499999999998</v>
      </c>
      <c r="R16" s="5">
        <f>[2]NEWAGE_read!R38</f>
        <v>170.7475</v>
      </c>
      <c r="S16" s="25">
        <f>[2]NEWAGE_read!S38</f>
        <v>1855.8853572608061</v>
      </c>
    </row>
    <row r="17" spans="1:20" ht="13.5" customHeight="1" x14ac:dyDescent="0.25">
      <c r="A17" s="4" t="str">
        <f>[2]NEWAGE_read!A39</f>
        <v>pGAS</v>
      </c>
      <c r="B17" s="5">
        <f>[2]NEWAGE_read!B39</f>
        <v>18.227499999999999</v>
      </c>
      <c r="C17" s="5">
        <f>[2]NEWAGE_read!C39</f>
        <v>16.492499999999996</v>
      </c>
      <c r="D17" s="5">
        <f>[2]NEWAGE_read!D39</f>
        <v>9.8699999999999996E-2</v>
      </c>
      <c r="E17" s="5">
        <f>[2]NEWAGE_read!E39</f>
        <v>0.22500000000000001</v>
      </c>
      <c r="F17" s="5">
        <f>[2]NEWAGE_read!F39</f>
        <v>29.047000000000004</v>
      </c>
      <c r="G17" s="5">
        <f>[2]NEWAGE_read!G39</f>
        <v>14.777999999999999</v>
      </c>
      <c r="H17" s="5">
        <f>[2]NEWAGE_read!H39</f>
        <v>18.494999999999997</v>
      </c>
      <c r="I17" s="5">
        <f>[2]NEWAGE_read!I39</f>
        <v>88.56450000000001</v>
      </c>
      <c r="J17" s="5">
        <f>[2]NEWAGE_read!J39</f>
        <v>183.04</v>
      </c>
      <c r="K17" s="5">
        <f>[2]NEWAGE_read!K39</f>
        <v>1.55</v>
      </c>
      <c r="L17" s="5">
        <f>[2]NEWAGE_read!L39</f>
        <v>48.670999999999992</v>
      </c>
      <c r="M17" s="5">
        <f>[2]NEWAGE_read!M39</f>
        <v>9.8640000000000008</v>
      </c>
      <c r="N17" s="5">
        <f>[2]NEWAGE_read!N39</f>
        <v>38.817</v>
      </c>
      <c r="O17" s="5">
        <f>[2]NEWAGE_read!O39</f>
        <v>0</v>
      </c>
      <c r="P17" s="5">
        <f>[2]NEWAGE_read!P39</f>
        <v>27.113999999999997</v>
      </c>
      <c r="Q17" s="5">
        <f>[2]NEWAGE_read!Q39</f>
        <v>8.6564999999999994</v>
      </c>
      <c r="R17" s="5">
        <f>[2]NEWAGE_read!R39</f>
        <v>34.149499999999996</v>
      </c>
      <c r="S17" s="25">
        <f>[2]NEWAGE_read!S39</f>
        <v>537.79020000000003</v>
      </c>
    </row>
    <row r="18" spans="1:20" ht="13.5" customHeight="1" x14ac:dyDescent="0.25">
      <c r="A18" s="4" t="str">
        <f>[2]NEWAGE_read!A40</f>
        <v>bBIO</v>
      </c>
      <c r="B18" s="5">
        <f>[2]NEWAGE_read!B40</f>
        <v>21.82</v>
      </c>
      <c r="C18" s="5">
        <f>[2]NEWAGE_read!C40</f>
        <v>2.0100000000000002</v>
      </c>
      <c r="D18" s="5">
        <f>[2]NEWAGE_read!D40</f>
        <v>3.3400000000000003</v>
      </c>
      <c r="E18" s="5">
        <f>[2]NEWAGE_read!E40</f>
        <v>0.30000000000000004</v>
      </c>
      <c r="F18" s="5">
        <f>[2]NEWAGE_read!F40</f>
        <v>33.86</v>
      </c>
      <c r="G18" s="5">
        <f>[2]NEWAGE_read!G40</f>
        <v>7.8000000000000007</v>
      </c>
      <c r="H18" s="5">
        <f>[2]NEWAGE_read!H40</f>
        <v>5.65</v>
      </c>
      <c r="I18" s="5">
        <f>[2]NEWAGE_read!I40</f>
        <v>30.210000000000004</v>
      </c>
      <c r="J18" s="5">
        <f>[2]NEWAGE_read!J40</f>
        <v>49.54</v>
      </c>
      <c r="K18" s="5">
        <f>[2]NEWAGE_read!K40</f>
        <v>17.399999999999999</v>
      </c>
      <c r="L18" s="5">
        <f>[2]NEWAGE_read!L40</f>
        <v>0.01</v>
      </c>
      <c r="M18" s="5">
        <f>[2]NEWAGE_read!M40</f>
        <v>1.95</v>
      </c>
      <c r="N18" s="5">
        <f>[2]NEWAGE_read!N40</f>
        <v>2.31</v>
      </c>
      <c r="O18" s="5">
        <f>[2]NEWAGE_read!O40</f>
        <v>0.26</v>
      </c>
      <c r="P18" s="5">
        <f>[2]NEWAGE_read!P40</f>
        <v>0.01</v>
      </c>
      <c r="Q18" s="5">
        <f>[2]NEWAGE_read!Q40</f>
        <v>0</v>
      </c>
      <c r="R18" s="5">
        <f>[2]NEWAGE_read!R40</f>
        <v>14.03</v>
      </c>
      <c r="S18" s="25">
        <f>[2]NEWAGE_read!S40</f>
        <v>190.49999999999997</v>
      </c>
    </row>
    <row r="19" spans="1:20" ht="13.5" customHeight="1" x14ac:dyDescent="0.25">
      <c r="A19" s="4" t="str">
        <f>[2]NEWAGE_read!A41</f>
        <v>bCCS</v>
      </c>
      <c r="B19" s="5">
        <f>[2]NEWAGE_read!B41</f>
        <v>1.6751000000000147</v>
      </c>
      <c r="C19" s="5">
        <f>[2]NEWAGE_read!C41</f>
        <v>0</v>
      </c>
      <c r="D19" s="5">
        <f>[2]NEWAGE_read!D41</f>
        <v>0</v>
      </c>
      <c r="E19" s="5">
        <f>[2]NEWAGE_read!E41</f>
        <v>0</v>
      </c>
      <c r="F19" s="5">
        <f>[2]NEWAGE_read!F41</f>
        <v>0.11410000000000053</v>
      </c>
      <c r="G19" s="5">
        <f>[2]NEWAGE_read!G41</f>
        <v>0.48010000000000019</v>
      </c>
      <c r="H19" s="5">
        <f>[2]NEWAGE_read!H41</f>
        <v>1.5715999999999894</v>
      </c>
      <c r="I19" s="5">
        <f>[2]NEWAGE_read!I41</f>
        <v>1.272500000000008</v>
      </c>
      <c r="J19" s="5">
        <f>[2]NEWAGE_read!J41</f>
        <v>0.90229999999999677</v>
      </c>
      <c r="K19" s="5">
        <f>[2]NEWAGE_read!K41</f>
        <v>5.9599999999999653E-2</v>
      </c>
      <c r="L19" s="5">
        <f>[2]NEWAGE_read!L41</f>
        <v>0.61520000000000152</v>
      </c>
      <c r="M19" s="5">
        <f>[2]NEWAGE_read!M41</f>
        <v>0.18870000000000076</v>
      </c>
      <c r="N19" s="5">
        <f>[2]NEWAGE_read!N41</f>
        <v>0</v>
      </c>
      <c r="O19" s="5">
        <f>[2]NEWAGE_read!O41</f>
        <v>0</v>
      </c>
      <c r="P19" s="5">
        <f>[2]NEWAGE_read!P41</f>
        <v>0</v>
      </c>
      <c r="Q19" s="5">
        <f>[2]NEWAGE_read!Q41</f>
        <v>0.63830000000000098</v>
      </c>
      <c r="R19" s="5">
        <f>[2]NEWAGE_read!R41</f>
        <v>1.0841999999999956</v>
      </c>
      <c r="S19" s="25">
        <f>[2]NEWAGE_read!S41</f>
        <v>8.6017000000000081</v>
      </c>
    </row>
    <row r="20" spans="1:20" ht="13.5" customHeight="1" x14ac:dyDescent="0.25">
      <c r="A20" s="4" t="str">
        <f>[2]NEWAGE_read!A42</f>
        <v>mCCS</v>
      </c>
      <c r="B20" s="5">
        <f>[2]NEWAGE_read!B42</f>
        <v>1.322700000000026</v>
      </c>
      <c r="C20" s="5">
        <f>[2]NEWAGE_read!C42</f>
        <v>0.24449999999999861</v>
      </c>
      <c r="D20" s="5">
        <f>[2]NEWAGE_read!D42</f>
        <v>6.2599999999999767E-2</v>
      </c>
      <c r="E20" s="5">
        <f>[2]NEWAGE_read!E42</f>
        <v>0</v>
      </c>
      <c r="F20" s="5">
        <f>[2]NEWAGE_read!F42</f>
        <v>2.080900000000014</v>
      </c>
      <c r="G20" s="5">
        <f>[2]NEWAGE_read!G42</f>
        <v>1.2417999999999978</v>
      </c>
      <c r="H20" s="5">
        <f>[2]NEWAGE_read!H42</f>
        <v>1.0185000000000031</v>
      </c>
      <c r="I20" s="5">
        <f>[2]NEWAGE_read!I42</f>
        <v>6.4448999999999614</v>
      </c>
      <c r="J20" s="5">
        <f>[2]NEWAGE_read!J42</f>
        <v>20.242299999999886</v>
      </c>
      <c r="K20" s="5">
        <f>[2]NEWAGE_read!K42</f>
        <v>1.0000000000000009E-3</v>
      </c>
      <c r="L20" s="5">
        <f>[2]NEWAGE_read!L42</f>
        <v>1.0010000000000048</v>
      </c>
      <c r="M20" s="5">
        <f>[2]NEWAGE_read!M42</f>
        <v>5.1657000000000153</v>
      </c>
      <c r="N20" s="5">
        <f>[2]NEWAGE_read!N42</f>
        <v>26.628500000000258</v>
      </c>
      <c r="O20" s="5">
        <f>[2]NEWAGE_read!O42</f>
        <v>2.4679000000000144</v>
      </c>
      <c r="P20" s="5">
        <f>[2]NEWAGE_read!P42</f>
        <v>0.13039999999999985</v>
      </c>
      <c r="Q20" s="5">
        <f>[2]NEWAGE_read!Q42</f>
        <v>0</v>
      </c>
      <c r="R20" s="5">
        <f>[2]NEWAGE_read!R42</f>
        <v>4.0287000000000148</v>
      </c>
      <c r="S20" s="26">
        <f>[2]NEWAGE_read!S42</f>
        <v>72.081400000000187</v>
      </c>
    </row>
    <row r="21" spans="1:20" ht="13.5" customHeight="1" x14ac:dyDescent="0.25">
      <c r="A21" s="6" t="str">
        <f>[2]NEWAGE_read!A43</f>
        <v>Summe:</v>
      </c>
      <c r="B21" s="7">
        <f>[2]NEWAGE_read!B43</f>
        <v>617.37000000000012</v>
      </c>
      <c r="C21" s="8">
        <f>[2]NEWAGE_read!C43</f>
        <v>562.59</v>
      </c>
      <c r="D21" s="8">
        <f>[2]NEWAGE_read!D43</f>
        <v>61.290000000000006</v>
      </c>
      <c r="E21" s="8">
        <f>[2]NEWAGE_read!E43</f>
        <v>65.95</v>
      </c>
      <c r="F21" s="8">
        <f>[2]NEWAGE_read!F43</f>
        <v>890.85</v>
      </c>
      <c r="G21" s="8">
        <f>[2]NEWAGE_read!G43</f>
        <v>750.20999999999992</v>
      </c>
      <c r="H21" s="8">
        <f>[2]NEWAGE_read!H43</f>
        <v>415.88</v>
      </c>
      <c r="I21" s="8">
        <f>[2]NEWAGE_read!I43</f>
        <v>2844.25</v>
      </c>
      <c r="J21" s="9">
        <f>[2]NEWAGE_read!J43</f>
        <v>4322.7599999999993</v>
      </c>
      <c r="K21" s="8">
        <f>[2]NEWAGE_read!K43</f>
        <v>441.09999999999991</v>
      </c>
      <c r="L21" s="8">
        <f>[2]NEWAGE_read!L43</f>
        <v>1005.0899999999999</v>
      </c>
      <c r="M21" s="8">
        <f>[2]NEWAGE_read!M43</f>
        <v>790.95000000000016</v>
      </c>
      <c r="N21" s="8">
        <f>[2]NEWAGE_read!N43</f>
        <v>3296.07</v>
      </c>
      <c r="O21" s="8">
        <f>[2]NEWAGE_read!O43</f>
        <v>263.48</v>
      </c>
      <c r="P21" s="8">
        <f>[2]NEWAGE_read!P43</f>
        <v>885.31999999999994</v>
      </c>
      <c r="Q21" s="8">
        <f>[2]NEWAGE_read!Q43</f>
        <v>297.43000000000006</v>
      </c>
      <c r="R21" s="9">
        <f>[2]NEWAGE_read!R43</f>
        <v>2119.13</v>
      </c>
      <c r="S21" s="8">
        <f>[2]NEWAGE_read!S43</f>
        <v>19629.72</v>
      </c>
      <c r="T21" s="10"/>
    </row>
    <row r="23" spans="1:20" x14ac:dyDescent="0.25">
      <c r="A23" t="s">
        <v>0</v>
      </c>
      <c r="B23" t="s">
        <v>25</v>
      </c>
    </row>
    <row r="24" spans="1:20" x14ac:dyDescent="0.25">
      <c r="B24" t="s">
        <v>26</v>
      </c>
    </row>
    <row r="43" spans="2:18" x14ac:dyDescent="0.25">
      <c r="B43" t="s">
        <v>30</v>
      </c>
      <c r="C43" s="10">
        <f>C3-ele_prod!C3</f>
        <v>0</v>
      </c>
      <c r="D43" s="10">
        <f>D3-ele_prod!D3</f>
        <v>0</v>
      </c>
      <c r="E43" s="10">
        <f>E3-ele_prod!E3</f>
        <v>0</v>
      </c>
      <c r="F43" s="10">
        <f>F3-ele_prod!F3</f>
        <v>0</v>
      </c>
      <c r="G43" s="10">
        <f>G3-ele_prod!G3</f>
        <v>0</v>
      </c>
      <c r="H43" s="10">
        <f>H3-ele_prod!H3</f>
        <v>0</v>
      </c>
      <c r="I43" s="10">
        <f>I3-ele_prod!I3</f>
        <v>0</v>
      </c>
      <c r="J43" s="10">
        <f>J3-ele_prod!J3</f>
        <v>0</v>
      </c>
      <c r="K43" s="10">
        <f>K3-ele_prod!K3</f>
        <v>0</v>
      </c>
      <c r="L43" s="10">
        <f>L3-ele_prod!L3</f>
        <v>0</v>
      </c>
      <c r="M43" s="10">
        <f>M3-ele_prod!M3</f>
        <v>0</v>
      </c>
      <c r="N43" s="10">
        <f>N3-ele_prod!N3</f>
        <v>0</v>
      </c>
      <c r="O43" s="10">
        <f>O3-ele_prod!O3</f>
        <v>0</v>
      </c>
      <c r="P43" s="10">
        <f>P3-ele_prod!P3</f>
        <v>0</v>
      </c>
      <c r="Q43" s="10">
        <f>Q3-ele_prod!Q3</f>
        <v>0</v>
      </c>
      <c r="R43" s="10">
        <f>R3-ele_prod!R3</f>
        <v>0</v>
      </c>
    </row>
    <row r="44" spans="2:18" x14ac:dyDescent="0.25">
      <c r="B44" t="s">
        <v>31</v>
      </c>
      <c r="C44" s="10">
        <f>C4-ele_prod!C4</f>
        <v>0</v>
      </c>
      <c r="D44" s="10">
        <f>D4-ele_prod!D4</f>
        <v>0</v>
      </c>
      <c r="E44" s="10">
        <f>E4-ele_prod!E4</f>
        <v>0</v>
      </c>
      <c r="F44" s="10">
        <f>F4-ele_prod!F4</f>
        <v>0</v>
      </c>
      <c r="G44" s="10">
        <f>G4-ele_prod!G4</f>
        <v>0</v>
      </c>
      <c r="H44" s="10">
        <f>H4-ele_prod!H4</f>
        <v>0</v>
      </c>
      <c r="I44" s="10">
        <f>I4-ele_prod!I4</f>
        <v>0</v>
      </c>
      <c r="J44" s="10">
        <f>J4-ele_prod!J4</f>
        <v>0</v>
      </c>
      <c r="K44" s="10">
        <f>K4-ele_prod!K4</f>
        <v>0</v>
      </c>
      <c r="L44" s="10">
        <f>L4-ele_prod!L4</f>
        <v>0</v>
      </c>
      <c r="M44" s="10">
        <f>M4-ele_prod!M4</f>
        <v>0</v>
      </c>
      <c r="N44" s="10">
        <f>N4-ele_prod!N4</f>
        <v>0</v>
      </c>
      <c r="O44" s="10">
        <f>O4-ele_prod!O4</f>
        <v>0</v>
      </c>
      <c r="P44" s="10">
        <f>P4-ele_prod!P4</f>
        <v>0</v>
      </c>
      <c r="Q44" s="10">
        <f>Q4-ele_prod!Q4</f>
        <v>0</v>
      </c>
      <c r="R44" s="10">
        <f>R4-ele_prod!R4</f>
        <v>0</v>
      </c>
    </row>
    <row r="45" spans="2:18" x14ac:dyDescent="0.25">
      <c r="B45" t="s">
        <v>32</v>
      </c>
      <c r="C45" s="10">
        <f>C5-ele_prod!C5</f>
        <v>0</v>
      </c>
      <c r="D45" s="10">
        <f>D5-ele_prod!D5</f>
        <v>0</v>
      </c>
      <c r="E45" s="10">
        <f>E5-ele_prod!E5</f>
        <v>0</v>
      </c>
      <c r="F45" s="10">
        <f>F5-ele_prod!F5</f>
        <v>0</v>
      </c>
      <c r="G45" s="10">
        <f>G5-ele_prod!G5</f>
        <v>0</v>
      </c>
      <c r="H45" s="10">
        <f>H5-ele_prod!H5</f>
        <v>0</v>
      </c>
      <c r="I45" s="10">
        <f>I5-ele_prod!I5</f>
        <v>0</v>
      </c>
      <c r="J45" s="10">
        <f>J5-ele_prod!J5</f>
        <v>0</v>
      </c>
      <c r="K45" s="10">
        <f>K5-ele_prod!K5</f>
        <v>0</v>
      </c>
      <c r="L45" s="10">
        <f>L5-ele_prod!L5</f>
        <v>0</v>
      </c>
      <c r="M45" s="10">
        <f>M5-ele_prod!M5</f>
        <v>0</v>
      </c>
      <c r="N45" s="10">
        <f>N5-ele_prod!N5</f>
        <v>0</v>
      </c>
      <c r="O45" s="10">
        <f>O5-ele_prod!O5</f>
        <v>0</v>
      </c>
      <c r="P45" s="10">
        <f>P5-ele_prod!P5</f>
        <v>0</v>
      </c>
      <c r="Q45" s="10">
        <f>Q5-ele_prod!Q5</f>
        <v>0</v>
      </c>
      <c r="R45" s="10">
        <f>R5-ele_prod!R5</f>
        <v>0</v>
      </c>
    </row>
    <row r="46" spans="2:18" x14ac:dyDescent="0.25">
      <c r="B46" t="s">
        <v>33</v>
      </c>
      <c r="C46" s="10">
        <f>C6-ele_prod!C6</f>
        <v>0</v>
      </c>
      <c r="D46" s="10">
        <f>D6-ele_prod!D6</f>
        <v>0</v>
      </c>
      <c r="E46" s="10">
        <f>E6-ele_prod!E6</f>
        <v>0</v>
      </c>
      <c r="F46" s="10">
        <f>F6-ele_prod!F6</f>
        <v>0</v>
      </c>
      <c r="G46" s="10">
        <f>G6-ele_prod!G6</f>
        <v>0</v>
      </c>
      <c r="H46" s="10">
        <f>H6-ele_prod!H6</f>
        <v>0</v>
      </c>
      <c r="I46" s="10">
        <f>I6-ele_prod!I6</f>
        <v>0</v>
      </c>
      <c r="J46" s="10">
        <f>J6-ele_prod!J6</f>
        <v>0</v>
      </c>
      <c r="K46" s="10">
        <f>K6-ele_prod!K6</f>
        <v>0</v>
      </c>
      <c r="L46" s="10">
        <f>L6-ele_prod!L6</f>
        <v>0</v>
      </c>
      <c r="M46" s="10">
        <f>M6-ele_prod!M6</f>
        <v>0</v>
      </c>
      <c r="N46" s="10">
        <f>N6-ele_prod!N6</f>
        <v>0</v>
      </c>
      <c r="O46" s="10">
        <f>O6-ele_prod!O6</f>
        <v>0</v>
      </c>
      <c r="P46" s="10">
        <f>P6-ele_prod!P6</f>
        <v>0</v>
      </c>
      <c r="Q46" s="10">
        <f>Q6-ele_prod!Q6</f>
        <v>0</v>
      </c>
      <c r="R46" s="10">
        <f>R6-ele_prod!R6</f>
        <v>0</v>
      </c>
    </row>
    <row r="47" spans="2:18" x14ac:dyDescent="0.25">
      <c r="B47" t="s">
        <v>34</v>
      </c>
      <c r="C47" s="10">
        <f>C7-ele_prod!C7</f>
        <v>-0.50999999999999979</v>
      </c>
      <c r="D47" s="10">
        <f>D7-ele_prod!D7</f>
        <v>0</v>
      </c>
      <c r="E47" s="10">
        <f>E7-ele_prod!E7</f>
        <v>0</v>
      </c>
      <c r="F47" s="10">
        <f>F7-ele_prod!F7</f>
        <v>0</v>
      </c>
      <c r="G47" s="10">
        <f>G7-ele_prod!G7</f>
        <v>0</v>
      </c>
      <c r="H47" s="10">
        <f>H7-ele_prod!H7</f>
        <v>0</v>
      </c>
      <c r="I47" s="10">
        <f>I7-ele_prod!I7</f>
        <v>0</v>
      </c>
      <c r="J47" s="10">
        <f>J7-ele_prod!J7</f>
        <v>0</v>
      </c>
      <c r="K47" s="10">
        <f>K7-ele_prod!K7</f>
        <v>0</v>
      </c>
      <c r="L47" s="10">
        <f>L7-ele_prod!L7</f>
        <v>0</v>
      </c>
      <c r="M47" s="10">
        <f>M7-ele_prod!M7</f>
        <v>0</v>
      </c>
      <c r="N47" s="10">
        <f>N7-ele_prod!N7</f>
        <v>0</v>
      </c>
      <c r="O47" s="10">
        <f>O7-ele_prod!O7</f>
        <v>0</v>
      </c>
      <c r="P47" s="10">
        <f>P7-ele_prod!P7</f>
        <v>0</v>
      </c>
      <c r="Q47" s="10">
        <f>Q7-ele_prod!Q7</f>
        <v>0</v>
      </c>
      <c r="R47" s="10">
        <f>R7-ele_prod!R7</f>
        <v>0</v>
      </c>
    </row>
    <row r="48" spans="2:18" x14ac:dyDescent="0.25">
      <c r="B48" t="s">
        <v>35</v>
      </c>
      <c r="C48" s="10">
        <f>C8-ele_prod!C8</f>
        <v>0</v>
      </c>
      <c r="D48" s="10">
        <f>D8-ele_prod!D8</f>
        <v>0</v>
      </c>
      <c r="E48" s="10">
        <f>E8-ele_prod!E8</f>
        <v>0</v>
      </c>
      <c r="F48" s="10">
        <f>F8-ele_prod!F8</f>
        <v>0</v>
      </c>
      <c r="G48" s="10">
        <f>G8-ele_prod!G8</f>
        <v>0</v>
      </c>
      <c r="H48" s="10">
        <f>H8-ele_prod!H8</f>
        <v>0</v>
      </c>
      <c r="I48" s="10">
        <f>I8-ele_prod!I8</f>
        <v>0</v>
      </c>
      <c r="J48" s="10">
        <f>J8-ele_prod!J8</f>
        <v>0</v>
      </c>
      <c r="K48" s="10">
        <f>K8-ele_prod!K8</f>
        <v>0</v>
      </c>
      <c r="L48" s="10">
        <f>L8-ele_prod!L8</f>
        <v>0</v>
      </c>
      <c r="M48" s="10">
        <f>M8-ele_prod!M8</f>
        <v>0</v>
      </c>
      <c r="N48" s="10">
        <f>N8-ele_prod!N8</f>
        <v>0</v>
      </c>
      <c r="O48" s="10">
        <f>O8-ele_prod!O8</f>
        <v>0</v>
      </c>
      <c r="P48" s="10">
        <f>P8-ele_prod!P8</f>
        <v>0</v>
      </c>
      <c r="Q48" s="10">
        <f>Q8-ele_prod!Q8</f>
        <v>0</v>
      </c>
      <c r="R48" s="10">
        <f>R8-ele_prod!R8</f>
        <v>0</v>
      </c>
    </row>
    <row r="49" spans="2:18" x14ac:dyDescent="0.25">
      <c r="B49" t="s">
        <v>36</v>
      </c>
      <c r="C49" s="10">
        <f>C9-ele_prod!C9</f>
        <v>-1</v>
      </c>
      <c r="D49" s="10">
        <f>D9-ele_prod!D9</f>
        <v>0</v>
      </c>
      <c r="E49" s="10">
        <f>E9-ele_prod!E9</f>
        <v>-0.5</v>
      </c>
      <c r="F49" s="10">
        <f>F9-ele_prod!F9</f>
        <v>0</v>
      </c>
      <c r="G49" s="10">
        <f>G9-ele_prod!G9</f>
        <v>0</v>
      </c>
      <c r="H49" s="10">
        <f>H9-ele_prod!H9</f>
        <v>0</v>
      </c>
      <c r="I49" s="10">
        <f>I9-ele_prod!I9</f>
        <v>0</v>
      </c>
      <c r="J49" s="10">
        <f>J9-ele_prod!J9</f>
        <v>0</v>
      </c>
      <c r="K49" s="10">
        <f>K9-ele_prod!K9</f>
        <v>0</v>
      </c>
      <c r="L49" s="10">
        <f>L9-ele_prod!L9</f>
        <v>0</v>
      </c>
      <c r="M49" s="10">
        <f>M9-ele_prod!M9</f>
        <v>0</v>
      </c>
      <c r="N49" s="10">
        <f>N9-ele_prod!N9</f>
        <v>0</v>
      </c>
      <c r="O49" s="10">
        <f>O9-ele_prod!O9</f>
        <v>0</v>
      </c>
      <c r="P49" s="10">
        <f>P9-ele_prod!P9</f>
        <v>0</v>
      </c>
      <c r="Q49" s="10">
        <f>Q9-ele_prod!Q9</f>
        <v>0</v>
      </c>
      <c r="R49" s="10">
        <f>R9-ele_prod!R9</f>
        <v>0</v>
      </c>
    </row>
    <row r="50" spans="2:18" x14ac:dyDescent="0.25">
      <c r="B50" t="s">
        <v>37</v>
      </c>
      <c r="C50" s="10">
        <f>C10-ele_prod!C10</f>
        <v>0</v>
      </c>
      <c r="D50" s="10">
        <f>D10-ele_prod!D10</f>
        <v>0</v>
      </c>
      <c r="E50" s="10">
        <f>E10-ele_prod!E10</f>
        <v>0</v>
      </c>
      <c r="F50" s="10">
        <f>F10-ele_prod!F10</f>
        <v>0</v>
      </c>
      <c r="G50" s="10">
        <f>G10-ele_prod!G10</f>
        <v>0</v>
      </c>
      <c r="H50" s="10">
        <f>H10-ele_prod!H10</f>
        <v>0</v>
      </c>
      <c r="I50" s="10">
        <f>I10-ele_prod!I10</f>
        <v>0</v>
      </c>
      <c r="J50" s="10">
        <f>J10-ele_prod!J10</f>
        <v>0</v>
      </c>
      <c r="K50" s="10">
        <f>K10-ele_prod!K10</f>
        <v>0</v>
      </c>
      <c r="L50" s="10">
        <f>L10-ele_prod!L10</f>
        <v>0</v>
      </c>
      <c r="M50" s="10">
        <f>M10-ele_prod!M10</f>
        <v>0</v>
      </c>
      <c r="N50" s="10">
        <f>N10-ele_prod!N10</f>
        <v>0</v>
      </c>
      <c r="O50" s="10">
        <f>O10-ele_prod!O10</f>
        <v>0</v>
      </c>
      <c r="P50" s="10">
        <f>P10-ele_prod!P10</f>
        <v>0</v>
      </c>
      <c r="Q50" s="10">
        <f>Q10-ele_prod!Q10</f>
        <v>0</v>
      </c>
      <c r="R50" s="10">
        <f>R10-ele_prod!R10</f>
        <v>0</v>
      </c>
    </row>
    <row r="51" spans="2:18" x14ac:dyDescent="0.25">
      <c r="B51" t="s">
        <v>38</v>
      </c>
      <c r="C51" s="10">
        <f>C11-ele_prod!C11</f>
        <v>0</v>
      </c>
      <c r="D51" s="10">
        <f>D11-ele_prod!D11</f>
        <v>0</v>
      </c>
      <c r="E51" s="10">
        <f>E11-ele_prod!E11</f>
        <v>0</v>
      </c>
      <c r="F51" s="10">
        <f>F11-ele_prod!F11</f>
        <v>0</v>
      </c>
      <c r="G51" s="10">
        <f>G11-ele_prod!G11</f>
        <v>0</v>
      </c>
      <c r="H51" s="10">
        <f>H11-ele_prod!H11</f>
        <v>0</v>
      </c>
      <c r="I51" s="10">
        <f>I11-ele_prod!I11</f>
        <v>0</v>
      </c>
      <c r="J51" s="10">
        <f>J11-ele_prod!J11</f>
        <v>0</v>
      </c>
      <c r="K51" s="10">
        <f>K11-ele_prod!K11</f>
        <v>0</v>
      </c>
      <c r="L51" s="10">
        <f>L11-ele_prod!L11</f>
        <v>0</v>
      </c>
      <c r="M51" s="10">
        <f>M11-ele_prod!M11</f>
        <v>0</v>
      </c>
      <c r="N51" s="10">
        <f>N11-ele_prod!N11</f>
        <v>0</v>
      </c>
      <c r="O51" s="10">
        <f>O11-ele_prod!O11</f>
        <v>0</v>
      </c>
      <c r="P51" s="10">
        <f>P11-ele_prod!P11</f>
        <v>0</v>
      </c>
      <c r="Q51" s="10">
        <f>Q11-ele_prod!Q11</f>
        <v>0</v>
      </c>
      <c r="R51" s="10">
        <f>R11-ele_prod!R11</f>
        <v>0</v>
      </c>
    </row>
    <row r="52" spans="2:18" x14ac:dyDescent="0.25">
      <c r="B52" t="s">
        <v>39</v>
      </c>
      <c r="C52" s="10">
        <f>C12-ele_prod!C12</f>
        <v>0</v>
      </c>
      <c r="D52" s="10">
        <f>D12-ele_prod!D12</f>
        <v>0</v>
      </c>
      <c r="E52" s="10">
        <f>E12-ele_prod!E12</f>
        <v>0</v>
      </c>
      <c r="F52" s="10">
        <f>F12-ele_prod!F12</f>
        <v>0</v>
      </c>
      <c r="G52" s="10">
        <f>G12-ele_prod!G12</f>
        <v>0</v>
      </c>
      <c r="H52" s="10">
        <f>H12-ele_prod!H12</f>
        <v>0</v>
      </c>
      <c r="I52" s="10">
        <f>I12-ele_prod!I12</f>
        <v>0</v>
      </c>
      <c r="J52" s="10">
        <f>J12-ele_prod!J12</f>
        <v>0</v>
      </c>
      <c r="K52" s="10">
        <f>K12-ele_prod!K12</f>
        <v>0</v>
      </c>
      <c r="L52" s="10">
        <f>L12-ele_prod!L12</f>
        <v>0</v>
      </c>
      <c r="M52" s="10">
        <f>M12-ele_prod!M12</f>
        <v>0</v>
      </c>
      <c r="N52" s="10">
        <f>N12-ele_prod!N12</f>
        <v>0</v>
      </c>
      <c r="O52" s="10">
        <f>O12-ele_prod!O12</f>
        <v>0</v>
      </c>
      <c r="P52" s="10">
        <f>P12-ele_prod!P12</f>
        <v>0</v>
      </c>
      <c r="Q52" s="10">
        <f>Q12-ele_prod!Q12</f>
        <v>0</v>
      </c>
      <c r="R52" s="10">
        <f>R12-ele_prod!R12</f>
        <v>0</v>
      </c>
    </row>
    <row r="53" spans="2:18" x14ac:dyDescent="0.25">
      <c r="B53" t="s">
        <v>40</v>
      </c>
      <c r="C53" s="10">
        <f>C13-ele_prod!C13</f>
        <v>0</v>
      </c>
      <c r="D53" s="10">
        <f>D13-ele_prod!D13</f>
        <v>0</v>
      </c>
      <c r="E53" s="10">
        <f>E13-ele_prod!E13</f>
        <v>0</v>
      </c>
      <c r="F53" s="10">
        <f>F13-ele_prod!F13</f>
        <v>0</v>
      </c>
      <c r="G53" s="10">
        <f>G13-ele_prod!G13</f>
        <v>0</v>
      </c>
      <c r="H53" s="10">
        <f>H13-ele_prod!H13</f>
        <v>0</v>
      </c>
      <c r="I53" s="10">
        <f>I13-ele_prod!I13</f>
        <v>0</v>
      </c>
      <c r="J53" s="10">
        <f>J13-ele_prod!J13</f>
        <v>0</v>
      </c>
      <c r="K53" s="10">
        <f>K13-ele_prod!K13</f>
        <v>0</v>
      </c>
      <c r="L53" s="10">
        <f>L13-ele_prod!L13</f>
        <v>0</v>
      </c>
      <c r="M53" s="10">
        <f>M13-ele_prod!M13</f>
        <v>0</v>
      </c>
      <c r="N53" s="10">
        <f>N13-ele_prod!N13</f>
        <v>0</v>
      </c>
      <c r="O53" s="10">
        <f>O13-ele_prod!O13</f>
        <v>0</v>
      </c>
      <c r="P53" s="10">
        <f>P13-ele_prod!P13</f>
        <v>0</v>
      </c>
      <c r="Q53" s="10">
        <f>Q13-ele_prod!Q13</f>
        <v>0</v>
      </c>
      <c r="R53" s="10">
        <f>R13-ele_prod!R13</f>
        <v>0</v>
      </c>
    </row>
    <row r="54" spans="2:18" x14ac:dyDescent="0.25">
      <c r="B54" t="s">
        <v>41</v>
      </c>
      <c r="C54" s="10">
        <f>C14-ele_prod!C14</f>
        <v>0</v>
      </c>
      <c r="D54" s="10">
        <f>D14-ele_prod!D14</f>
        <v>0</v>
      </c>
      <c r="E54" s="10">
        <f>E14-ele_prod!E14</f>
        <v>0</v>
      </c>
      <c r="F54" s="10">
        <f>F14-ele_prod!F14</f>
        <v>0</v>
      </c>
      <c r="G54" s="10">
        <f>G14-ele_prod!G14</f>
        <v>0</v>
      </c>
      <c r="H54" s="10">
        <f>H14-ele_prod!H14</f>
        <v>0</v>
      </c>
      <c r="I54" s="10">
        <f>I14-ele_prod!I14</f>
        <v>0</v>
      </c>
      <c r="J54" s="10">
        <f>J14-ele_prod!J14</f>
        <v>0</v>
      </c>
      <c r="K54" s="10">
        <f>K14-ele_prod!K14</f>
        <v>0</v>
      </c>
      <c r="L54" s="10">
        <f>L14-ele_prod!L14</f>
        <v>0</v>
      </c>
      <c r="M54" s="10">
        <f>M14-ele_prod!M14</f>
        <v>0</v>
      </c>
      <c r="N54" s="10">
        <f>N14-ele_prod!N14</f>
        <v>0</v>
      </c>
      <c r="O54" s="10">
        <f>O14-ele_prod!O14</f>
        <v>0</v>
      </c>
      <c r="P54" s="10">
        <f>P14-ele_prod!P14</f>
        <v>0</v>
      </c>
      <c r="Q54" s="10">
        <f>Q14-ele_prod!Q14</f>
        <v>0</v>
      </c>
      <c r="R54" s="10">
        <f>R14-ele_prod!R14</f>
        <v>0</v>
      </c>
    </row>
    <row r="55" spans="2:18" x14ac:dyDescent="0.25">
      <c r="B55" t="s">
        <v>42</v>
      </c>
      <c r="C55" s="10">
        <f>C15-ele_prod!C15</f>
        <v>-1</v>
      </c>
      <c r="D55" s="10">
        <f>D15-ele_prod!D15</f>
        <v>0</v>
      </c>
      <c r="E55" s="10">
        <f>E15-ele_prod!E15</f>
        <v>-0.5</v>
      </c>
      <c r="F55" s="10">
        <f>F15-ele_prod!F15</f>
        <v>0</v>
      </c>
      <c r="G55" s="10">
        <f>G15-ele_prod!G15</f>
        <v>0</v>
      </c>
      <c r="H55" s="10">
        <f>H15-ele_prod!H15</f>
        <v>0</v>
      </c>
      <c r="I55" s="10">
        <f>I15-ele_prod!I15</f>
        <v>0</v>
      </c>
      <c r="J55" s="10">
        <f>J15-ele_prod!J15</f>
        <v>0</v>
      </c>
      <c r="K55" s="10">
        <f>K15-ele_prod!K15</f>
        <v>0</v>
      </c>
      <c r="L55" s="10">
        <f>L15-ele_prod!L15</f>
        <v>0</v>
      </c>
      <c r="M55" s="10">
        <f>M15-ele_prod!M15</f>
        <v>0</v>
      </c>
      <c r="N55" s="10">
        <f>N15-ele_prod!N15</f>
        <v>0</v>
      </c>
      <c r="O55" s="10">
        <f>O15-ele_prod!O15</f>
        <v>0</v>
      </c>
      <c r="P55" s="10">
        <f>P15-ele_prod!P15</f>
        <v>0</v>
      </c>
      <c r="Q55" s="10">
        <f>Q15-ele_prod!Q15</f>
        <v>0</v>
      </c>
      <c r="R55" s="10">
        <f>R15-ele_prod!R15</f>
        <v>0</v>
      </c>
    </row>
    <row r="56" spans="2:18" x14ac:dyDescent="0.25">
      <c r="B56" t="s">
        <v>43</v>
      </c>
      <c r="C56" s="10">
        <f>C16-ele_prod!C16</f>
        <v>0</v>
      </c>
      <c r="D56" s="10">
        <f>D16-ele_prod!D16</f>
        <v>0</v>
      </c>
      <c r="E56" s="10">
        <f>E16-ele_prod!E16</f>
        <v>0</v>
      </c>
      <c r="F56" s="10">
        <f>F16-ele_prod!F16</f>
        <v>0</v>
      </c>
      <c r="G56" s="10">
        <f>G16-ele_prod!G16</f>
        <v>0</v>
      </c>
      <c r="H56" s="10">
        <f>H16-ele_prod!H16</f>
        <v>0</v>
      </c>
      <c r="I56" s="10">
        <f>I16-ele_prod!I16</f>
        <v>0</v>
      </c>
      <c r="J56" s="10">
        <f>J16-ele_prod!J16</f>
        <v>0</v>
      </c>
      <c r="K56" s="10">
        <f>K16-ele_prod!K16</f>
        <v>0</v>
      </c>
      <c r="L56" s="10">
        <f>L16-ele_prod!L16</f>
        <v>0</v>
      </c>
      <c r="M56" s="10">
        <f>M16-ele_prod!M16</f>
        <v>0</v>
      </c>
      <c r="N56" s="10">
        <f>N16-ele_prod!N16</f>
        <v>0</v>
      </c>
      <c r="O56" s="10">
        <f>O16-ele_prod!O16</f>
        <v>0</v>
      </c>
      <c r="P56" s="10">
        <f>P16-ele_prod!P16</f>
        <v>0</v>
      </c>
      <c r="Q56" s="10">
        <f>Q16-ele_prod!Q16</f>
        <v>0</v>
      </c>
      <c r="R56" s="10">
        <f>R16-ele_prod!R16</f>
        <v>0</v>
      </c>
    </row>
    <row r="57" spans="2:18" x14ac:dyDescent="0.25">
      <c r="B57" t="s">
        <v>44</v>
      </c>
      <c r="C57" s="10">
        <f>C17-ele_prod!C17</f>
        <v>0</v>
      </c>
      <c r="D57" s="10">
        <f>D17-ele_prod!D17</f>
        <v>0</v>
      </c>
      <c r="E57" s="10">
        <f>E17-ele_prod!E17</f>
        <v>0</v>
      </c>
      <c r="F57" s="10">
        <f>F17-ele_prod!F17</f>
        <v>0</v>
      </c>
      <c r="G57" s="10">
        <f>G17-ele_prod!G17</f>
        <v>0</v>
      </c>
      <c r="H57" s="10">
        <f>H17-ele_prod!H17</f>
        <v>0</v>
      </c>
      <c r="I57" s="10">
        <f>I17-ele_prod!I17</f>
        <v>0</v>
      </c>
      <c r="J57" s="10">
        <f>J17-ele_prod!J17</f>
        <v>0</v>
      </c>
      <c r="K57" s="10">
        <f>K17-ele_prod!K17</f>
        <v>0</v>
      </c>
      <c r="L57" s="10">
        <f>L17-ele_prod!L17</f>
        <v>0</v>
      </c>
      <c r="M57" s="10">
        <f>M17-ele_prod!M17</f>
        <v>0</v>
      </c>
      <c r="N57" s="10">
        <f>N17-ele_prod!N17</f>
        <v>0</v>
      </c>
      <c r="O57" s="10">
        <f>O17-ele_prod!O17</f>
        <v>-0.1</v>
      </c>
      <c r="P57" s="10">
        <f>P17-ele_prod!P17</f>
        <v>0</v>
      </c>
      <c r="Q57" s="10">
        <f>Q17-ele_prod!Q17</f>
        <v>0</v>
      </c>
      <c r="R57" s="10">
        <f>R17-ele_prod!R17</f>
        <v>0</v>
      </c>
    </row>
    <row r="58" spans="2:18" x14ac:dyDescent="0.25">
      <c r="B58" t="s">
        <v>45</v>
      </c>
      <c r="C58" s="10">
        <f>C18-ele_prod!C18</f>
        <v>0</v>
      </c>
      <c r="D58" s="10">
        <f>D18-ele_prod!D18</f>
        <v>0</v>
      </c>
      <c r="E58" s="10">
        <f>E18-ele_prod!E18</f>
        <v>0</v>
      </c>
      <c r="F58" s="10">
        <f>F18-ele_prod!F18</f>
        <v>0</v>
      </c>
      <c r="G58" s="10">
        <f>G18-ele_prod!G18</f>
        <v>0</v>
      </c>
      <c r="H58" s="10">
        <f>H18-ele_prod!H18</f>
        <v>0</v>
      </c>
      <c r="I58" s="10">
        <f>I18-ele_prod!I18</f>
        <v>0</v>
      </c>
      <c r="J58" s="10">
        <f>J18-ele_prod!J18</f>
        <v>0</v>
      </c>
      <c r="K58" s="10">
        <f>K18-ele_prod!K18</f>
        <v>0</v>
      </c>
      <c r="L58" s="10">
        <f>L18-ele_prod!L18</f>
        <v>0</v>
      </c>
      <c r="M58" s="10">
        <f>M18-ele_prod!M18</f>
        <v>0</v>
      </c>
      <c r="N58" s="10">
        <f>N18-ele_prod!N18</f>
        <v>0</v>
      </c>
      <c r="O58" s="10">
        <f>O18-ele_prod!O18</f>
        <v>0</v>
      </c>
      <c r="P58" s="10">
        <f>P18-ele_prod!P18</f>
        <v>0</v>
      </c>
      <c r="Q58" s="10">
        <f>Q18-ele_prod!Q18</f>
        <v>-0.1</v>
      </c>
      <c r="R58" s="10">
        <f>R18-ele_prod!R18</f>
        <v>0</v>
      </c>
    </row>
    <row r="59" spans="2:18" x14ac:dyDescent="0.25">
      <c r="B59" t="s">
        <v>46</v>
      </c>
      <c r="C59" s="10">
        <f>C19-ele_prod!C19</f>
        <v>0</v>
      </c>
      <c r="D59" s="10">
        <f>D19-ele_prod!D19</f>
        <v>0</v>
      </c>
      <c r="E59" s="10">
        <f>E19-ele_prod!E19</f>
        <v>0</v>
      </c>
      <c r="F59" s="10">
        <f>F19-ele_prod!F19</f>
        <v>0</v>
      </c>
      <c r="G59" s="10">
        <f>G19-ele_prod!G19</f>
        <v>0</v>
      </c>
      <c r="H59" s="10">
        <f>H19-ele_prod!H19</f>
        <v>0</v>
      </c>
      <c r="I59" s="10">
        <f>I19-ele_prod!I19</f>
        <v>0</v>
      </c>
      <c r="J59" s="10">
        <f>J19-ele_prod!J19</f>
        <v>0</v>
      </c>
      <c r="K59" s="10">
        <f>K19-ele_prod!K19</f>
        <v>0</v>
      </c>
      <c r="L59" s="10">
        <f>L19-ele_prod!L19</f>
        <v>0</v>
      </c>
      <c r="M59" s="10">
        <f>M19-ele_prod!M19</f>
        <v>0</v>
      </c>
      <c r="N59" s="10">
        <f>N19-ele_prod!N19</f>
        <v>0</v>
      </c>
      <c r="O59" s="10">
        <f>O19-ele_prod!O19</f>
        <v>0</v>
      </c>
      <c r="P59" s="10">
        <f>P19-ele_prod!P19</f>
        <v>0</v>
      </c>
      <c r="Q59" s="10">
        <f>Q19-ele_prod!Q19</f>
        <v>0</v>
      </c>
      <c r="R59" s="10">
        <f>R19-ele_prod!R19</f>
        <v>0</v>
      </c>
    </row>
    <row r="60" spans="2:18" x14ac:dyDescent="0.25">
      <c r="B60" t="s">
        <v>47</v>
      </c>
      <c r="C60" s="10">
        <f>C20-ele_prod!C20</f>
        <v>0</v>
      </c>
      <c r="D60" s="10">
        <f>D20-ele_prod!D20</f>
        <v>0</v>
      </c>
      <c r="E60" s="10">
        <f>E20-ele_prod!E20</f>
        <v>0</v>
      </c>
      <c r="F60" s="10">
        <f>F20-ele_prod!F20</f>
        <v>0</v>
      </c>
      <c r="G60" s="10">
        <f>G20-ele_prod!G20</f>
        <v>0</v>
      </c>
      <c r="H60" s="10">
        <f>H20-ele_prod!H20</f>
        <v>0</v>
      </c>
      <c r="I60" s="10">
        <f>I20-ele_prod!I20</f>
        <v>0</v>
      </c>
      <c r="J60" s="10">
        <f>J20-ele_prod!J20</f>
        <v>0</v>
      </c>
      <c r="K60" s="10">
        <f>K20-ele_prod!K20</f>
        <v>0</v>
      </c>
      <c r="L60" s="10">
        <f>L20-ele_prod!L20</f>
        <v>0</v>
      </c>
      <c r="M60" s="10">
        <f>M20-ele_prod!M20</f>
        <v>0</v>
      </c>
      <c r="N60" s="10">
        <f>N20-ele_prod!N20</f>
        <v>0</v>
      </c>
      <c r="O60" s="10">
        <f>O20-ele_prod!O20</f>
        <v>0</v>
      </c>
      <c r="P60" s="10">
        <f>P20-ele_prod!P20</f>
        <v>0</v>
      </c>
      <c r="Q60" s="10">
        <f>Q20-ele_prod!Q20</f>
        <v>0</v>
      </c>
      <c r="R60" s="10">
        <f>R20-ele_prod!R20</f>
        <v>0</v>
      </c>
    </row>
  </sheetData>
  <conditionalFormatting sqref="B3:S20 C21:I21 K21:Q21 S21">
    <cfRule type="cellIs" dxfId="72" priority="6" operator="equal">
      <formula>0</formula>
    </cfRule>
  </conditionalFormatting>
  <conditionalFormatting sqref="B3:S20 C21:I21 K21:Q21 S21">
    <cfRule type="cellIs" dxfId="71" priority="5" operator="greaterThan">
      <formula>0</formula>
    </cfRule>
  </conditionalFormatting>
  <conditionalFormatting sqref="B21 J21 R21">
    <cfRule type="cellIs" dxfId="70" priority="4" operator="equal">
      <formula>0</formula>
    </cfRule>
  </conditionalFormatting>
  <conditionalFormatting sqref="B21 J21 R21">
    <cfRule type="cellIs" dxfId="69" priority="3" operator="greaterThan">
      <formula>0</formula>
    </cfRule>
  </conditionalFormatting>
  <conditionalFormatting sqref="C43:R60">
    <cfRule type="cellIs" dxfId="68" priority="1" operator="equal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4"/>
  <sheetViews>
    <sheetView zoomScale="85" zoomScaleNormal="85" workbookViewId="0">
      <selection activeCell="D3" sqref="D3:S20"/>
    </sheetView>
  </sheetViews>
  <sheetFormatPr baseColWidth="10" defaultRowHeight="15" x14ac:dyDescent="0.25"/>
  <cols>
    <col min="1" max="1" width="20.7109375" customWidth="1"/>
    <col min="2" max="3" width="9" customWidth="1"/>
    <col min="4" max="4" width="11.140625" customWidth="1"/>
    <col min="5" max="20" width="9" customWidth="1"/>
    <col min="21" max="21" width="8.28515625" customWidth="1"/>
  </cols>
  <sheetData>
    <row r="1" spans="1:22" s="11" customFormat="1" ht="24" customHeight="1" x14ac:dyDescent="0.25">
      <c r="A1" s="11" t="str">
        <f>'[1]NEWAGE_detailed_read (2)'!A1</f>
        <v>Gross Electricity Production, TWh, 2007 (excl. peat, gases and waste)</v>
      </c>
    </row>
    <row r="2" spans="1:22" ht="13.5" customHeight="1" x14ac:dyDescent="0.25">
      <c r="A2" s="1"/>
      <c r="B2" s="13" t="s">
        <v>2</v>
      </c>
      <c r="C2" s="15" t="str">
        <f>'[1]NEWAGE_detailed_read (2)'!B2</f>
        <v>DEU</v>
      </c>
      <c r="D2" s="2" t="str">
        <f>[2]NEWAGE_read!C24</f>
        <v xml:space="preserve">FRA </v>
      </c>
      <c r="E2" s="2" t="str">
        <f>[2]NEWAGE_read!D24</f>
        <v>AUT</v>
      </c>
      <c r="F2" s="2" t="str">
        <f>[2]NEWAGE_read!E24</f>
        <v>SWZ</v>
      </c>
      <c r="G2" s="2" t="str">
        <f>[2]NEWAGE_read!F24</f>
        <v>EUN</v>
      </c>
      <c r="H2" s="2" t="str">
        <f>[2]NEWAGE_read!G24</f>
        <v>EUS</v>
      </c>
      <c r="I2" s="2" t="str">
        <f>[2]NEWAGE_read!H24</f>
        <v>EUE</v>
      </c>
      <c r="J2" s="2" t="str">
        <f>[2]NEWAGE_read!I24</f>
        <v>USA</v>
      </c>
      <c r="K2" s="2" t="str">
        <f>[2]NEWAGE_read!J24</f>
        <v>OEC</v>
      </c>
      <c r="L2" s="2" t="str">
        <f>[2]NEWAGE_read!K24</f>
        <v>BRZ</v>
      </c>
      <c r="M2" s="2" t="str">
        <f>[2]NEWAGE_read!L24</f>
        <v>RUS</v>
      </c>
      <c r="N2" s="2" t="str">
        <f>[2]NEWAGE_read!M24</f>
        <v>IND</v>
      </c>
      <c r="O2" s="2" t="str">
        <f>[2]NEWAGE_read!N24</f>
        <v>CHI</v>
      </c>
      <c r="P2" s="2" t="str">
        <f>[2]NEWAGE_read!O24</f>
        <v>RSA</v>
      </c>
      <c r="Q2" s="2" t="str">
        <f>[2]NEWAGE_read!P24</f>
        <v>ARB</v>
      </c>
      <c r="R2" s="2" t="str">
        <f>[2]NEWAGE_read!Q24</f>
        <v>OPE</v>
      </c>
      <c r="S2" s="2" t="str">
        <f>[2]NEWAGE_read!R24</f>
        <v>ROW</v>
      </c>
      <c r="T2" s="3" t="str">
        <f>[2]NEWAGE_read!S24</f>
        <v>Summe:</v>
      </c>
    </row>
    <row r="3" spans="1:22" ht="13.5" customHeight="1" x14ac:dyDescent="0.25">
      <c r="A3" s="4" t="str">
        <f>ele_prod_vorher!A3</f>
        <v>bNUC</v>
      </c>
      <c r="B3" s="14">
        <f>B32</f>
        <v>35.353999999999999</v>
      </c>
      <c r="C3" s="16">
        <f>ele_prod_vorher!B3-ele_prod_bw!B3</f>
        <v>105.176</v>
      </c>
      <c r="D3" s="5">
        <f>[2]NEWAGE_read!C25</f>
        <v>439.73</v>
      </c>
      <c r="E3" s="5">
        <f>[2]NEWAGE_read!D25</f>
        <v>0</v>
      </c>
      <c r="F3" s="5">
        <f>[2]NEWAGE_read!E25</f>
        <v>27.93</v>
      </c>
      <c r="G3" s="5">
        <f>[2]NEWAGE_read!F25</f>
        <v>215.68</v>
      </c>
      <c r="H3" s="5">
        <f>[2]NEWAGE_read!G25</f>
        <v>60.800000000000004</v>
      </c>
      <c r="I3" s="5">
        <f>[2]NEWAGE_read!H25</f>
        <v>78.53</v>
      </c>
      <c r="J3" s="5">
        <f>[2]NEWAGE_read!I25</f>
        <v>510.68</v>
      </c>
      <c r="K3" s="5">
        <f>[2]NEWAGE_read!J25</f>
        <v>836.63</v>
      </c>
      <c r="L3" s="5">
        <f>[2]NEWAGE_read!K25</f>
        <v>12.35</v>
      </c>
      <c r="M3" s="5">
        <f>[2]NEWAGE_read!L25</f>
        <v>160.04</v>
      </c>
      <c r="N3" s="5">
        <f>[2]NEWAGE_read!M25</f>
        <v>16.78</v>
      </c>
      <c r="O3" s="5">
        <f>[2]NEWAGE_read!N25</f>
        <v>62.13</v>
      </c>
      <c r="P3" s="5">
        <f>[2]NEWAGE_read!O25</f>
        <v>11.32</v>
      </c>
      <c r="Q3" s="5">
        <f>[2]NEWAGE_read!P25</f>
        <v>0</v>
      </c>
      <c r="R3" s="5">
        <f>[2]NEWAGE_read!Q25</f>
        <v>0</v>
      </c>
      <c r="S3" s="5">
        <f>[2]NEWAGE_read!R25</f>
        <v>145.93</v>
      </c>
      <c r="T3" s="24">
        <f>SUM(B3:S3)</f>
        <v>2719.06</v>
      </c>
    </row>
    <row r="4" spans="1:22" ht="13.5" customHeight="1" x14ac:dyDescent="0.25">
      <c r="A4" s="4" t="str">
        <f>ele_prod_vorher!A4</f>
        <v>bHYDRO</v>
      </c>
      <c r="B4" s="14">
        <f>B38</f>
        <v>4.7939999999999996</v>
      </c>
      <c r="C4" s="16">
        <f>ele_prod_vorher!B4-ele_prod_bw!B4</f>
        <v>16.065999999999999</v>
      </c>
      <c r="D4" s="5">
        <f>[2]NEWAGE_read!C26</f>
        <v>58.16</v>
      </c>
      <c r="E4" s="5">
        <f>[2]NEWAGE_read!D26</f>
        <v>35.99</v>
      </c>
      <c r="F4" s="5">
        <f>[2]NEWAGE_read!E26</f>
        <v>35.24</v>
      </c>
      <c r="G4" s="5">
        <f>[2]NEWAGE_read!F26</f>
        <v>90.047371300000009</v>
      </c>
      <c r="H4" s="5">
        <f>[2]NEWAGE_read!G26</f>
        <v>80.703599999999994</v>
      </c>
      <c r="I4" s="5">
        <f>[2]NEWAGE_read!H26</f>
        <v>28.016677400000003</v>
      </c>
      <c r="J4" s="5">
        <f>[2]NEWAGE_read!I26</f>
        <v>653.65</v>
      </c>
      <c r="K4" s="5">
        <f>[2]NEWAGE_read!J26</f>
        <v>249.65</v>
      </c>
      <c r="L4" s="5">
        <f>[2]NEWAGE_read!K26</f>
        <v>355.31899999999996</v>
      </c>
      <c r="M4" s="5">
        <f>[2]NEWAGE_read!L26</f>
        <v>177.19019999999998</v>
      </c>
      <c r="N4" s="5">
        <f>[2]NEWAGE_read!M26</f>
        <v>122.5917</v>
      </c>
      <c r="O4" s="5">
        <f>[2]NEWAGE_read!N26</f>
        <v>388.20799999999997</v>
      </c>
      <c r="P4" s="5">
        <f>[2]NEWAGE_read!O26</f>
        <v>0.39100000000000001</v>
      </c>
      <c r="Q4" s="5">
        <f>[2]NEWAGE_read!P26</f>
        <v>39.392099999999999</v>
      </c>
      <c r="R4" s="5">
        <f>[2]NEWAGE_read!Q26</f>
        <v>108.70200000000001</v>
      </c>
      <c r="S4" s="5">
        <f>[2]NEWAGE_read!R26</f>
        <v>493.97150000000005</v>
      </c>
      <c r="T4" s="25">
        <f>SUM(B4:S4)</f>
        <v>2938.0831487000005</v>
      </c>
    </row>
    <row r="5" spans="1:22" ht="13.5" customHeight="1" x14ac:dyDescent="0.25">
      <c r="A5" s="4" t="str">
        <f>ele_prod_vorher!A5</f>
        <v>pHYDRO</v>
      </c>
      <c r="B5" s="14">
        <f>B39</f>
        <v>0.46700000000000003</v>
      </c>
      <c r="C5" s="16">
        <f>ele_prod_vorher!B5-ele_prod_bw!B5</f>
        <v>7.133</v>
      </c>
      <c r="D5" s="5">
        <f>[2]NEWAGE_read!C27</f>
        <v>5.5</v>
      </c>
      <c r="E5" s="5">
        <f>[2]NEWAGE_read!D27</f>
        <v>2.5</v>
      </c>
      <c r="F5" s="5">
        <f>[2]NEWAGE_read!E27</f>
        <v>1.5</v>
      </c>
      <c r="G5" s="5">
        <f>[2]NEWAGE_read!F27</f>
        <v>6.7426287000000009</v>
      </c>
      <c r="H5" s="5">
        <f>[2]NEWAGE_read!G27</f>
        <v>10.086400000000001</v>
      </c>
      <c r="I5" s="5">
        <f>[2]NEWAGE_read!H27</f>
        <v>1.4733226000000001</v>
      </c>
      <c r="J5" s="5">
        <f>[2]NEWAGE_read!I27</f>
        <v>13.1</v>
      </c>
      <c r="K5" s="5">
        <f>[2]NEWAGE_read!J27</f>
        <v>25.9</v>
      </c>
      <c r="L5" s="5">
        <f>[2]NEWAGE_read!K27</f>
        <v>18.701000000000001</v>
      </c>
      <c r="M5" s="5">
        <f>[2]NEWAGE_read!L27</f>
        <v>1.7897999999999998</v>
      </c>
      <c r="N5" s="5">
        <f>[2]NEWAGE_read!M27</f>
        <v>1.2383</v>
      </c>
      <c r="O5" s="5">
        <f>[2]NEWAGE_read!N27</f>
        <v>97.052000000000007</v>
      </c>
      <c r="P5" s="5">
        <f>[2]NEWAGE_read!O27</f>
        <v>3.5190000000000001</v>
      </c>
      <c r="Q5" s="5">
        <f>[2]NEWAGE_read!P27</f>
        <v>0.39789999999999998</v>
      </c>
      <c r="R5" s="5">
        <f>[2]NEWAGE_read!Q27</f>
        <v>1.0980000000000001</v>
      </c>
      <c r="S5" s="5">
        <f>[2]NEWAGE_read!R27</f>
        <v>25.998500000000003</v>
      </c>
      <c r="T5" s="25">
        <f>SUM(B5:S5)</f>
        <v>224.19685130000002</v>
      </c>
      <c r="V5" s="28" t="s">
        <v>28</v>
      </c>
    </row>
    <row r="6" spans="1:22" ht="13.5" customHeight="1" x14ac:dyDescent="0.25">
      <c r="A6" s="4" t="str">
        <f>ele_prod_vorher!A6</f>
        <v>bGEO</v>
      </c>
      <c r="B6" s="14">
        <v>0</v>
      </c>
      <c r="C6" s="16">
        <f>ele_prod_vorher!B6-ele_prod_bw!B6</f>
        <v>0</v>
      </c>
      <c r="D6" s="5">
        <f>[2]NEWAGE_read!C28</f>
        <v>0</v>
      </c>
      <c r="E6" s="5">
        <f>[2]NEWAGE_read!D28</f>
        <v>0</v>
      </c>
      <c r="F6" s="5">
        <f>[2]NEWAGE_read!E28</f>
        <v>0</v>
      </c>
      <c r="G6" s="5">
        <f>[2]NEWAGE_read!F28</f>
        <v>0</v>
      </c>
      <c r="H6" s="5">
        <f>[2]NEWAGE_read!G28</f>
        <v>5.7700000000000005</v>
      </c>
      <c r="I6" s="5">
        <f>[2]NEWAGE_read!H28</f>
        <v>0</v>
      </c>
      <c r="J6" s="5">
        <f>[2]NEWAGE_read!I28</f>
        <v>17.48</v>
      </c>
      <c r="K6" s="5">
        <f>[2]NEWAGE_read!J28</f>
        <v>16.8</v>
      </c>
      <c r="L6" s="5">
        <f>[2]NEWAGE_read!K28</f>
        <v>0</v>
      </c>
      <c r="M6" s="5">
        <f>[2]NEWAGE_read!L28</f>
        <v>0.49</v>
      </c>
      <c r="N6" s="5">
        <f>[2]NEWAGE_read!M28</f>
        <v>0</v>
      </c>
      <c r="O6" s="5">
        <f>[2]NEWAGE_read!N28</f>
        <v>0</v>
      </c>
      <c r="P6" s="5">
        <f>[2]NEWAGE_read!O28</f>
        <v>0</v>
      </c>
      <c r="Q6" s="5">
        <f>[2]NEWAGE_read!P28</f>
        <v>0</v>
      </c>
      <c r="R6" s="5">
        <f>[2]NEWAGE_read!Q28</f>
        <v>7.02</v>
      </c>
      <c r="S6" s="5">
        <f>[2]NEWAGE_read!R28</f>
        <v>14.260000000000002</v>
      </c>
      <c r="T6" s="25">
        <f t="shared" ref="T6:T20" si="0">SUM(B6:S6)</f>
        <v>61.820000000000007</v>
      </c>
    </row>
    <row r="7" spans="1:22" ht="13.5" customHeight="1" x14ac:dyDescent="0.25">
      <c r="A7" s="4" t="str">
        <f>ele_prod_vorher!A7</f>
        <v>mSOLAR</v>
      </c>
      <c r="B7" s="29">
        <v>1</v>
      </c>
      <c r="C7" s="29">
        <v>5</v>
      </c>
      <c r="D7" s="29">
        <v>1</v>
      </c>
      <c r="E7" s="5">
        <f>[2]NEWAGE_read!D29</f>
        <v>4.9999999999999822E-2</v>
      </c>
      <c r="F7" s="5">
        <f>[2]NEWAGE_read!E29</f>
        <v>0.04</v>
      </c>
      <c r="G7" s="5">
        <f>[2]NEWAGE_read!F29</f>
        <v>0.87000000000000099</v>
      </c>
      <c r="H7" s="5">
        <f>[2]NEWAGE_read!G29</f>
        <v>2.0100400000000036</v>
      </c>
      <c r="I7" s="5">
        <f>[2]NEWAGE_read!H29</f>
        <v>0.10206966000000006</v>
      </c>
      <c r="J7" s="5">
        <f>[2]NEWAGE_read!I29</f>
        <v>0.47999999999999865</v>
      </c>
      <c r="K7" s="5">
        <f>[2]NEWAGE_read!J29</f>
        <v>1.8399999999999963</v>
      </c>
      <c r="L7" s="5">
        <f>[2]NEWAGE_read!K29</f>
        <v>0.10000000000000009</v>
      </c>
      <c r="M7" s="5">
        <f>[2]NEWAGE_read!L29</f>
        <v>4.9999999999999871E-4</v>
      </c>
      <c r="N7" s="5">
        <f>[2]NEWAGE_read!M29</f>
        <v>0.58349999999999902</v>
      </c>
      <c r="O7" s="5">
        <f>[2]NEWAGE_read!N29</f>
        <v>0.44549999999999912</v>
      </c>
      <c r="P7" s="5">
        <f>[2]NEWAGE_read!O29</f>
        <v>2.5000000000000001E-2</v>
      </c>
      <c r="Q7" s="5">
        <f>[2]NEWAGE_read!P29</f>
        <v>0.64500000000000002</v>
      </c>
      <c r="R7" s="5">
        <f>[2]NEWAGE_read!Q29</f>
        <v>0</v>
      </c>
      <c r="S7" s="5">
        <f>[2]NEWAGE_read!R29</f>
        <v>0.70000000000000018</v>
      </c>
      <c r="T7" s="25">
        <f>SUM(B7:S7)</f>
        <v>14.891609659999997</v>
      </c>
    </row>
    <row r="8" spans="1:22" ht="13.5" customHeight="1" x14ac:dyDescent="0.25">
      <c r="A8" s="4" t="str">
        <f>ele_prod_vorher!A8</f>
        <v>mWIND</v>
      </c>
      <c r="B8" s="14">
        <f>B40</f>
        <v>0.58599999999999997</v>
      </c>
      <c r="C8" s="16">
        <f>ele_prod_vorher!B8-ele_prod_bw!B8</f>
        <v>39.114000000000004</v>
      </c>
      <c r="D8" s="5">
        <f>[2]NEWAGE_read!C30</f>
        <v>4.0999999999999996</v>
      </c>
      <c r="E8" s="5">
        <f>[2]NEWAGE_read!D30</f>
        <v>2</v>
      </c>
      <c r="F8" s="5">
        <f>[2]NEWAGE_read!E30</f>
        <v>0</v>
      </c>
      <c r="G8" s="5">
        <f>[2]NEWAGE_read!F30</f>
        <v>20.53</v>
      </c>
      <c r="H8" s="5">
        <f>[2]NEWAGE_read!G30</f>
        <v>37.339959999999998</v>
      </c>
      <c r="I8" s="5">
        <f>[2]NEWAGE_read!H30</f>
        <v>0.76793034000000004</v>
      </c>
      <c r="J8" s="5">
        <f>[2]NEWAGE_read!I30</f>
        <v>10.700000000000001</v>
      </c>
      <c r="K8" s="5">
        <f>[2]NEWAGE_read!J30</f>
        <v>34.6</v>
      </c>
      <c r="L8" s="5">
        <f>[2]NEWAGE_read!K30</f>
        <v>1.9</v>
      </c>
      <c r="M8" s="5">
        <f>[2]NEWAGE_read!L30</f>
        <v>9.5000000000000015E-3</v>
      </c>
      <c r="N8" s="5">
        <f>[2]NEWAGE_read!M30</f>
        <v>11.086500000000001</v>
      </c>
      <c r="O8" s="5">
        <f>[2]NEWAGE_read!N30</f>
        <v>8.464500000000001</v>
      </c>
      <c r="P8" s="5">
        <f>[2]NEWAGE_read!O30</f>
        <v>2.5000000000000001E-2</v>
      </c>
      <c r="Q8" s="5">
        <f>[2]NEWAGE_read!P30</f>
        <v>0.64500000000000002</v>
      </c>
      <c r="R8" s="5">
        <f>[2]NEWAGE_read!Q30</f>
        <v>0</v>
      </c>
      <c r="S8" s="5">
        <f>[2]NEWAGE_read!R30</f>
        <v>0.7</v>
      </c>
      <c r="T8" s="25">
        <f>SUM(B8:S8)</f>
        <v>172.56839034000001</v>
      </c>
    </row>
    <row r="9" spans="1:22" ht="13.5" customHeight="1" x14ac:dyDescent="0.25">
      <c r="A9" s="4" t="str">
        <f>ele_prod_vorher!A9</f>
        <v>bHC</v>
      </c>
      <c r="B9" s="14">
        <f>0.25*B33</f>
        <v>5.04725</v>
      </c>
      <c r="C9" s="16">
        <f>ele_prod_vorher!B9-ele_prod_bw!B9</f>
        <v>19.403770000000002</v>
      </c>
      <c r="D9" s="29">
        <v>1</v>
      </c>
      <c r="E9" s="5">
        <f>[2]NEWAGE_read!D31</f>
        <v>0.31125600000000003</v>
      </c>
      <c r="F9" s="29">
        <v>0.5</v>
      </c>
      <c r="G9" s="5">
        <f>[2]NEWAGE_read!F31</f>
        <v>183.5361</v>
      </c>
      <c r="H9" s="5">
        <f>[2]NEWAGE_read!G31</f>
        <v>107.8506</v>
      </c>
      <c r="I9" s="5">
        <f>[2]NEWAGE_read!H31</f>
        <v>24.924982500000002</v>
      </c>
      <c r="J9" s="5">
        <f>[2]NEWAGE_read!I31</f>
        <v>517.8541327416799</v>
      </c>
      <c r="K9" s="5">
        <f>[2]NEWAGE_read!J31</f>
        <v>1502.990775</v>
      </c>
      <c r="L9" s="5">
        <f>[2]NEWAGE_read!K31</f>
        <v>0</v>
      </c>
      <c r="M9" s="5">
        <f>[2]NEWAGE_read!L31</f>
        <v>59.459400000000002</v>
      </c>
      <c r="N9" s="5">
        <f>[2]NEWAGE_read!M31</f>
        <v>383.55322500000005</v>
      </c>
      <c r="O9" s="5">
        <f>[2]NEWAGE_read!N31</f>
        <v>1845.3550499999999</v>
      </c>
      <c r="P9" s="5">
        <f>[2]NEWAGE_read!O31</f>
        <v>171.02546999999998</v>
      </c>
      <c r="Q9" s="5">
        <f>[2]NEWAGE_read!P31</f>
        <v>2.5819199999999998</v>
      </c>
      <c r="R9" s="5">
        <f>[2]NEWAGE_read!Q31</f>
        <v>0</v>
      </c>
      <c r="S9" s="5">
        <f>[2]NEWAGE_read!R31</f>
        <v>279.18890999999996</v>
      </c>
      <c r="T9" s="25">
        <f>SUM(B9:S9)</f>
        <v>5104.5828412416795</v>
      </c>
    </row>
    <row r="10" spans="1:22" ht="13.5" customHeight="1" x14ac:dyDescent="0.25">
      <c r="A10" s="4" t="str">
        <f>ele_prod_vorher!A10</f>
        <v>mHC</v>
      </c>
      <c r="B10" s="14">
        <f>B33-B9</f>
        <v>15.14175</v>
      </c>
      <c r="C10" s="16">
        <f>ele_prod_vorher!B10-ele_prod_bw!B10</f>
        <v>91.354529999999997</v>
      </c>
      <c r="D10" s="5">
        <f>[2]NEWAGE_read!C32</f>
        <v>24.205500000000001</v>
      </c>
      <c r="E10" s="5">
        <f>[2]NEWAGE_read!D32</f>
        <v>5.8861439999999998</v>
      </c>
      <c r="F10" s="5">
        <f>[2]NEWAGE_read!E32</f>
        <v>0</v>
      </c>
      <c r="G10" s="5">
        <f>[2]NEWAGE_read!F32</f>
        <v>22.472999999999988</v>
      </c>
      <c r="H10" s="5">
        <f>[2]NEWAGE_read!G32</f>
        <v>15.087600000000009</v>
      </c>
      <c r="I10" s="5">
        <f>[2]NEWAGE_read!H32</f>
        <v>75.906517500000007</v>
      </c>
      <c r="J10" s="5">
        <f>[2]NEWAGE_read!I32</f>
        <v>120.19096725832009</v>
      </c>
      <c r="K10" s="5">
        <f>[2]NEWAGE_read!J32</f>
        <v>500.99692500000009</v>
      </c>
      <c r="L10" s="5">
        <f>[2]NEWAGE_read!K32</f>
        <v>9.9000000000000005E-2</v>
      </c>
      <c r="M10" s="5">
        <f>[2]NEWAGE_read!L32</f>
        <v>39.639599999999994</v>
      </c>
      <c r="N10" s="5">
        <f>[2]NEWAGE_read!M32</f>
        <v>127.85107499999998</v>
      </c>
      <c r="O10" s="5">
        <f>[2]NEWAGE_read!N32</f>
        <v>790.86644999999999</v>
      </c>
      <c r="P10" s="5">
        <f>[2]NEWAGE_read!O32</f>
        <v>73.296630000000007</v>
      </c>
      <c r="Q10" s="5">
        <f>[2]NEWAGE_read!P32</f>
        <v>10.327679999999999</v>
      </c>
      <c r="R10" s="5">
        <f>[2]NEWAGE_read!Q32</f>
        <v>0</v>
      </c>
      <c r="S10" s="5">
        <f>[2]NEWAGE_read!R32</f>
        <v>119.65238999999993</v>
      </c>
      <c r="T10" s="25">
        <f>SUM(B10:S10)</f>
        <v>2032.9757587583201</v>
      </c>
    </row>
    <row r="11" spans="1:22" ht="13.5" customHeight="1" x14ac:dyDescent="0.25">
      <c r="A11" s="4" t="str">
        <f>ele_prod_vorher!A11</f>
        <v>bBC</v>
      </c>
      <c r="B11" s="14">
        <v>0</v>
      </c>
      <c r="C11" s="16">
        <f>ele_prod_vorher!B11-ele_prod_bw!B11</f>
        <v>165.83489999999998</v>
      </c>
      <c r="D11" s="5">
        <f>[2]NEWAGE_read!C33</f>
        <v>0</v>
      </c>
      <c r="E11" s="5">
        <f>[2]NEWAGE_read!D33</f>
        <v>0</v>
      </c>
      <c r="F11" s="5">
        <f>[2]NEWAGE_read!E33</f>
        <v>0</v>
      </c>
      <c r="G11" s="5">
        <f>[2]NEWAGE_read!F33</f>
        <v>11.2959</v>
      </c>
      <c r="H11" s="5">
        <f>[2]NEWAGE_read!G33</f>
        <v>47.529899999999998</v>
      </c>
      <c r="I11" s="5">
        <f>[2]NEWAGE_read!H33</f>
        <v>155.58840000000001</v>
      </c>
      <c r="J11" s="5">
        <f>[2]NEWAGE_read!I33</f>
        <v>125.97749999999999</v>
      </c>
      <c r="K11" s="5">
        <f>[2]NEWAGE_read!J33</f>
        <v>89.327700000000007</v>
      </c>
      <c r="L11" s="5">
        <f>[2]NEWAGE_read!K33</f>
        <v>5.9004000000000003</v>
      </c>
      <c r="M11" s="5">
        <f>[2]NEWAGE_read!L33</f>
        <v>60.904800000000002</v>
      </c>
      <c r="N11" s="5">
        <f>[2]NEWAGE_read!M33</f>
        <v>18.6813</v>
      </c>
      <c r="O11" s="5">
        <f>[2]NEWAGE_read!N33</f>
        <v>0</v>
      </c>
      <c r="P11" s="5">
        <f>[2]NEWAGE_read!O33</f>
        <v>0</v>
      </c>
      <c r="Q11" s="5">
        <f>[2]NEWAGE_read!P33</f>
        <v>0</v>
      </c>
      <c r="R11" s="5">
        <f>[2]NEWAGE_read!Q33</f>
        <v>63.191699999999997</v>
      </c>
      <c r="S11" s="5">
        <f>[2]NEWAGE_read!R33</f>
        <v>107.33580000000001</v>
      </c>
      <c r="T11" s="25">
        <f t="shared" si="0"/>
        <v>851.56829999999991</v>
      </c>
    </row>
    <row r="12" spans="1:22" ht="13.5" customHeight="1" x14ac:dyDescent="0.25">
      <c r="A12" s="4" t="str">
        <f>ele_prod_vorher!A12</f>
        <v>bOIL</v>
      </c>
      <c r="B12" s="14">
        <v>0</v>
      </c>
      <c r="C12" s="16">
        <f>ele_prod_vorher!B12-ele_prod_bw!B12</f>
        <v>5.25</v>
      </c>
      <c r="D12" s="5">
        <f>[2]NEWAGE_read!C34</f>
        <v>0</v>
      </c>
      <c r="E12" s="5">
        <f>[2]NEWAGE_read!D34</f>
        <v>0.68640000000000001</v>
      </c>
      <c r="F12" s="5">
        <f>[2]NEWAGE_read!E34</f>
        <v>0</v>
      </c>
      <c r="G12" s="5">
        <f>[2]NEWAGE_read!F34</f>
        <v>7.1349999999999998</v>
      </c>
      <c r="H12" s="5">
        <f>[2]NEWAGE_read!G34</f>
        <v>52.53</v>
      </c>
      <c r="I12" s="5">
        <f>[2]NEWAGE_read!H34</f>
        <v>0.45119999999999999</v>
      </c>
      <c r="J12" s="5">
        <f>[2]NEWAGE_read!I34</f>
        <v>37.008238284352664</v>
      </c>
      <c r="K12" s="5">
        <f>[2]NEWAGE_read!J34</f>
        <v>18.748000000000001</v>
      </c>
      <c r="L12" s="5">
        <f>[2]NEWAGE_read!K34</f>
        <v>0</v>
      </c>
      <c r="M12" s="5">
        <f>[2]NEWAGE_read!L34</f>
        <v>1.7230000000000001</v>
      </c>
      <c r="N12" s="5">
        <f>[2]NEWAGE_read!M34</f>
        <v>1.7760000000000002</v>
      </c>
      <c r="O12" s="5">
        <f>[2]NEWAGE_read!N34</f>
        <v>0</v>
      </c>
      <c r="P12" s="5">
        <f>[2]NEWAGE_read!O34</f>
        <v>0</v>
      </c>
      <c r="Q12" s="5">
        <f>[2]NEWAGE_read!P34</f>
        <v>202.23699999999997</v>
      </c>
      <c r="R12" s="5">
        <f>[2]NEWAGE_read!Q34</f>
        <v>11.814</v>
      </c>
      <c r="S12" s="5">
        <f>[2]NEWAGE_read!R34</f>
        <v>11.463000000000001</v>
      </c>
      <c r="T12" s="25">
        <f t="shared" si="0"/>
        <v>350.82183828435268</v>
      </c>
    </row>
    <row r="13" spans="1:22" ht="13.5" customHeight="1" x14ac:dyDescent="0.25">
      <c r="A13" s="4" t="str">
        <f>ele_prod_vorher!A13</f>
        <v>mOIL</v>
      </c>
      <c r="B13" s="14">
        <v>0</v>
      </c>
      <c r="C13" s="16">
        <f>ele_prod_vorher!B13-ele_prod_bw!B13</f>
        <v>0</v>
      </c>
      <c r="D13" s="5">
        <f>[2]NEWAGE_read!C35</f>
        <v>0</v>
      </c>
      <c r="E13" s="5">
        <f>[2]NEWAGE_read!D35</f>
        <v>0</v>
      </c>
      <c r="F13" s="5">
        <f>[2]NEWAGE_read!E35</f>
        <v>0</v>
      </c>
      <c r="G13" s="5">
        <f>[2]NEWAGE_read!F35</f>
        <v>0</v>
      </c>
      <c r="H13" s="5">
        <f>[2]NEWAGE_read!G35</f>
        <v>13.72749999999999</v>
      </c>
      <c r="I13" s="5">
        <f>[2]NEWAGE_read!H35</f>
        <v>2.2187999999999999</v>
      </c>
      <c r="J13" s="5">
        <f>[2]NEWAGE_read!I35</f>
        <v>171.90476171564734</v>
      </c>
      <c r="K13" s="5">
        <f>[2]NEWAGE_read!J35</f>
        <v>43.763999999999996</v>
      </c>
      <c r="L13" s="5">
        <f>[2]NEWAGE_read!K35</f>
        <v>12.393000000000001</v>
      </c>
      <c r="M13" s="5">
        <f>[2]NEWAGE_read!L35</f>
        <v>6.8919999999999995</v>
      </c>
      <c r="N13" s="5">
        <f>[2]NEWAGE_read!M35</f>
        <v>7.1039999999999957</v>
      </c>
      <c r="O13" s="5">
        <f>[2]NEWAGE_read!N35</f>
        <v>1.6875</v>
      </c>
      <c r="P13" s="5">
        <f>[2]NEWAGE_read!O35</f>
        <v>0</v>
      </c>
      <c r="Q13" s="5">
        <f>[2]NEWAGE_read!P35</f>
        <v>72.227500000000006</v>
      </c>
      <c r="R13" s="5">
        <f>[2]NEWAGE_read!Q35</f>
        <v>41.349000000000004</v>
      </c>
      <c r="S13" s="5">
        <f>[2]NEWAGE_read!R35</f>
        <v>160.48200000000003</v>
      </c>
      <c r="T13" s="25">
        <f t="shared" si="0"/>
        <v>533.75006171564735</v>
      </c>
    </row>
    <row r="14" spans="1:22" ht="13.5" customHeight="1" x14ac:dyDescent="0.25">
      <c r="A14" s="4" t="str">
        <f>ele_prod_vorher!A14</f>
        <v>pOIL</v>
      </c>
      <c r="B14" s="29">
        <v>0.5</v>
      </c>
      <c r="C14" s="16">
        <f>ele_prod_vorher!B14-ele_prod_bw!B14</f>
        <v>5.33</v>
      </c>
      <c r="D14" s="5">
        <f>[2]NEWAGE_read!C36</f>
        <v>6.16</v>
      </c>
      <c r="E14" s="5">
        <f>[2]NEWAGE_read!D36</f>
        <v>0.59360000000000002</v>
      </c>
      <c r="F14" s="5">
        <f>[2]NEWAGE_read!E36</f>
        <v>0.19</v>
      </c>
      <c r="G14" s="5">
        <f>[2]NEWAGE_read!F36</f>
        <v>6.0150000000000023</v>
      </c>
      <c r="H14" s="5">
        <f>[2]NEWAGE_read!G36</f>
        <v>11.692499999999997</v>
      </c>
      <c r="I14" s="5">
        <f>[2]NEWAGE_read!H36</f>
        <v>2.67</v>
      </c>
      <c r="J14" s="5">
        <f>[2]NEWAGE_read!I36</f>
        <v>36.866999999999997</v>
      </c>
      <c r="K14" s="5">
        <f>[2]NEWAGE_read!J36</f>
        <v>15.628</v>
      </c>
      <c r="L14" s="5">
        <f>[2]NEWAGE_read!K36</f>
        <v>1.3769999999999998</v>
      </c>
      <c r="M14" s="5">
        <f>[2]NEWAGE_read!L36</f>
        <v>8.6150000000000002</v>
      </c>
      <c r="N14" s="5">
        <f>[2]NEWAGE_read!M36</f>
        <v>26.640000000000004</v>
      </c>
      <c r="O14" s="5">
        <f>[2]NEWAGE_read!N36</f>
        <v>32.0625</v>
      </c>
      <c r="P14" s="5">
        <f>[2]NEWAGE_read!O36</f>
        <v>1.1499999999999999</v>
      </c>
      <c r="Q14" s="5">
        <f>[2]NEWAGE_read!P36</f>
        <v>14.445499999999997</v>
      </c>
      <c r="R14" s="5">
        <f>[2]NEWAGE_read!Q36</f>
        <v>5.907</v>
      </c>
      <c r="S14" s="5">
        <f>[2]NEWAGE_read!R36</f>
        <v>57.315000000000012</v>
      </c>
      <c r="T14" s="25">
        <f t="shared" si="0"/>
        <v>233.15810000000005</v>
      </c>
    </row>
    <row r="15" spans="1:22" ht="13.5" customHeight="1" x14ac:dyDescent="0.25">
      <c r="A15" s="4" t="str">
        <f>ele_prod_vorher!A15</f>
        <v>bGAS</v>
      </c>
      <c r="B15" s="14">
        <f>0.15*$B$34</f>
        <v>0.60719999999999996</v>
      </c>
      <c r="C15" s="16">
        <f>ele_prod_vorher!B15-ele_prod_bw!B15</f>
        <v>49.139800000000001</v>
      </c>
      <c r="D15" s="29">
        <v>1</v>
      </c>
      <c r="E15" s="5">
        <f>[2]NEWAGE_read!D37</f>
        <v>5.6808000000000005</v>
      </c>
      <c r="F15" s="29">
        <v>0.5</v>
      </c>
      <c r="G15" s="5">
        <f>[2]NEWAGE_read!F37</f>
        <v>92.644999999999996</v>
      </c>
      <c r="H15" s="5">
        <f>[2]NEWAGE_read!G37</f>
        <v>163.209</v>
      </c>
      <c r="I15" s="5">
        <f>[2]NEWAGE_read!H37</f>
        <v>2.4340000000000002</v>
      </c>
      <c r="J15" s="5">
        <f>[2]NEWAGE_read!I37</f>
        <v>88.607042739193787</v>
      </c>
      <c r="K15" s="5">
        <f>[2]NEWAGE_read!J37</f>
        <v>213.69900000000001</v>
      </c>
      <c r="L15" s="5">
        <f>[2]NEWAGE_read!K37</f>
        <v>0</v>
      </c>
      <c r="M15" s="5">
        <f>[2]NEWAGE_read!L37</f>
        <v>243.35499999999999</v>
      </c>
      <c r="N15" s="5">
        <f>[2]NEWAGE_read!M37</f>
        <v>3.2880000000000003</v>
      </c>
      <c r="O15" s="5">
        <f>[2]NEWAGE_read!N37</f>
        <v>0.40860000000000002</v>
      </c>
      <c r="P15" s="5">
        <f>[2]NEWAGE_read!O37</f>
        <v>0</v>
      </c>
      <c r="Q15" s="5">
        <f>[2]NEWAGE_read!P37</f>
        <v>379.596</v>
      </c>
      <c r="R15" s="5">
        <f>[2]NEWAGE_read!Q37</f>
        <v>11.542</v>
      </c>
      <c r="S15" s="5">
        <f>[2]NEWAGE_read!R37</f>
        <v>478.09300000000002</v>
      </c>
      <c r="T15" s="25">
        <f>SUM(B15:S15)</f>
        <v>1733.8044427391937</v>
      </c>
    </row>
    <row r="16" spans="1:22" ht="13.5" customHeight="1" x14ac:dyDescent="0.25">
      <c r="A16" s="4" t="str">
        <f>ele_prod_vorher!A16</f>
        <v>mGAS</v>
      </c>
      <c r="B16" s="14">
        <f>$B$34-B15-B17</f>
        <v>0.60720000000000063</v>
      </c>
      <c r="C16" s="16">
        <f>ele_prod_vorher!B16-ele_prod_bw!B16</f>
        <v>4.3282999999999969</v>
      </c>
      <c r="D16" s="5">
        <f>[2]NEWAGE_read!C38</f>
        <v>5.4975000000000023</v>
      </c>
      <c r="E16" s="5">
        <f>[2]NEWAGE_read!D38</f>
        <v>4.0904999999999996</v>
      </c>
      <c r="F16" s="5">
        <f>[2]NEWAGE_read!E38</f>
        <v>0.52500000000000002</v>
      </c>
      <c r="G16" s="5">
        <f>[2]NEWAGE_read!F38</f>
        <v>168.77800000000002</v>
      </c>
      <c r="H16" s="5">
        <f>[2]NEWAGE_read!G38</f>
        <v>117.57299999999998</v>
      </c>
      <c r="I16" s="5">
        <f>[2]NEWAGE_read!H38</f>
        <v>16.060999999999996</v>
      </c>
      <c r="J16" s="5">
        <f>[2]NEWAGE_read!I38</f>
        <v>413.25845726080627</v>
      </c>
      <c r="K16" s="5">
        <f>[2]NEWAGE_read!J38</f>
        <v>518.46100000000001</v>
      </c>
      <c r="L16" s="5">
        <f>[2]NEWAGE_read!K38</f>
        <v>13.95</v>
      </c>
      <c r="M16" s="5">
        <f>[2]NEWAGE_read!L38</f>
        <v>194.684</v>
      </c>
      <c r="N16" s="5">
        <f>[2]NEWAGE_read!M38</f>
        <v>52.608000000000004</v>
      </c>
      <c r="O16" s="5">
        <f>[2]NEWAGE_read!N38</f>
        <v>1.6343999999999992</v>
      </c>
      <c r="P16" s="5">
        <f>[2]NEWAGE_read!O38</f>
        <v>0</v>
      </c>
      <c r="Q16" s="5">
        <f>[2]NEWAGE_read!P38</f>
        <v>135.56999999999994</v>
      </c>
      <c r="R16" s="5">
        <f>[2]NEWAGE_read!Q38</f>
        <v>37.511499999999998</v>
      </c>
      <c r="S16" s="5">
        <f>[2]NEWAGE_read!R38</f>
        <v>170.7475</v>
      </c>
      <c r="T16" s="25">
        <f>SUM(B16:S16)</f>
        <v>1855.8853572608061</v>
      </c>
    </row>
    <row r="17" spans="1:21" ht="13.5" customHeight="1" x14ac:dyDescent="0.25">
      <c r="A17" s="4" t="str">
        <f>ele_prod_vorher!A17</f>
        <v>pGAS</v>
      </c>
      <c r="B17" s="14">
        <f>0.7*$B$34</f>
        <v>2.8335999999999997</v>
      </c>
      <c r="C17" s="16">
        <f>ele_prod_vorher!B17-ele_prod_bw!B17</f>
        <v>15.393899999999999</v>
      </c>
      <c r="D17" s="5">
        <f>[2]NEWAGE_read!C39</f>
        <v>16.492499999999996</v>
      </c>
      <c r="E17" s="5">
        <f>[2]NEWAGE_read!D39</f>
        <v>9.8699999999999996E-2</v>
      </c>
      <c r="F17" s="5">
        <f>[2]NEWAGE_read!E39</f>
        <v>0.22500000000000001</v>
      </c>
      <c r="G17" s="5">
        <f>[2]NEWAGE_read!F39</f>
        <v>29.047000000000004</v>
      </c>
      <c r="H17" s="5">
        <f>[2]NEWAGE_read!G39</f>
        <v>14.777999999999999</v>
      </c>
      <c r="I17" s="5">
        <f>[2]NEWAGE_read!H39</f>
        <v>18.494999999999997</v>
      </c>
      <c r="J17" s="5">
        <f>[2]NEWAGE_read!I39</f>
        <v>88.56450000000001</v>
      </c>
      <c r="K17" s="5">
        <f>[2]NEWAGE_read!J39</f>
        <v>183.04</v>
      </c>
      <c r="L17" s="5">
        <f>[2]NEWAGE_read!K39</f>
        <v>1.55</v>
      </c>
      <c r="M17" s="5">
        <f>[2]NEWAGE_read!L39</f>
        <v>48.670999999999992</v>
      </c>
      <c r="N17" s="5">
        <f>[2]NEWAGE_read!M39</f>
        <v>9.8640000000000008</v>
      </c>
      <c r="O17" s="5">
        <f>[2]NEWAGE_read!N39</f>
        <v>38.817</v>
      </c>
      <c r="P17" s="23">
        <v>0.1</v>
      </c>
      <c r="Q17" s="5">
        <f>[2]NEWAGE_read!P39</f>
        <v>27.113999999999997</v>
      </c>
      <c r="R17" s="5">
        <f>[2]NEWAGE_read!Q39</f>
        <v>8.6564999999999994</v>
      </c>
      <c r="S17" s="5">
        <f>[2]NEWAGE_read!R39</f>
        <v>34.149499999999996</v>
      </c>
      <c r="T17" s="25">
        <f>SUM(B17:S17)</f>
        <v>537.89020000000005</v>
      </c>
    </row>
    <row r="18" spans="1:21" ht="13.5" customHeight="1" x14ac:dyDescent="0.25">
      <c r="A18" s="4" t="str">
        <f>ele_prod_vorher!A18</f>
        <v>bBIO</v>
      </c>
      <c r="B18" s="14">
        <f>B42+B43+B44+B45</f>
        <v>2.7950000000000004</v>
      </c>
      <c r="C18" s="16">
        <f>ele_prod_vorher!B18-ele_prod_bw!B18</f>
        <v>19.024999999999999</v>
      </c>
      <c r="D18" s="5">
        <f>[2]NEWAGE_read!C40</f>
        <v>2.0100000000000002</v>
      </c>
      <c r="E18" s="5">
        <f>[2]NEWAGE_read!D40</f>
        <v>3.3400000000000003</v>
      </c>
      <c r="F18" s="5">
        <f>[2]NEWAGE_read!E40</f>
        <v>0.30000000000000004</v>
      </c>
      <c r="G18" s="5">
        <f>[2]NEWAGE_read!F40</f>
        <v>33.86</v>
      </c>
      <c r="H18" s="5">
        <f>[2]NEWAGE_read!G40</f>
        <v>7.8000000000000007</v>
      </c>
      <c r="I18" s="5">
        <f>[2]NEWAGE_read!H40</f>
        <v>5.65</v>
      </c>
      <c r="J18" s="5">
        <f>[2]NEWAGE_read!I40</f>
        <v>30.210000000000004</v>
      </c>
      <c r="K18" s="5">
        <f>[2]NEWAGE_read!J40</f>
        <v>49.54</v>
      </c>
      <c r="L18" s="5">
        <f>[2]NEWAGE_read!K40</f>
        <v>17.399999999999999</v>
      </c>
      <c r="M18" s="5">
        <f>[2]NEWAGE_read!L40</f>
        <v>0.01</v>
      </c>
      <c r="N18" s="5">
        <f>[2]NEWAGE_read!M40</f>
        <v>1.95</v>
      </c>
      <c r="O18" s="5">
        <f>[2]NEWAGE_read!N40</f>
        <v>2.31</v>
      </c>
      <c r="P18" s="5">
        <f>[2]NEWAGE_read!O40</f>
        <v>0.26</v>
      </c>
      <c r="Q18" s="5">
        <f>[2]NEWAGE_read!P40</f>
        <v>0.01</v>
      </c>
      <c r="R18" s="23">
        <v>0.1</v>
      </c>
      <c r="S18" s="5">
        <f>[2]NEWAGE_read!R40</f>
        <v>14.03</v>
      </c>
      <c r="T18" s="25">
        <f>SUM(B18:S18)</f>
        <v>190.59999999999997</v>
      </c>
    </row>
    <row r="19" spans="1:21" ht="13.5" customHeight="1" x14ac:dyDescent="0.25">
      <c r="A19" s="4" t="str">
        <f>ele_prod_vorher!A19</f>
        <v>bCCS</v>
      </c>
      <c r="B19" s="14">
        <v>0</v>
      </c>
      <c r="C19" s="16">
        <f>ele_prod_vorher!B19-ele_prod_bw!B19</f>
        <v>1.6751000000000147</v>
      </c>
      <c r="D19" s="5">
        <f>[2]NEWAGE_read!C41</f>
        <v>0</v>
      </c>
      <c r="E19" s="5">
        <f>[2]NEWAGE_read!D41</f>
        <v>0</v>
      </c>
      <c r="F19" s="5">
        <f>[2]NEWAGE_read!E41</f>
        <v>0</v>
      </c>
      <c r="G19" s="5">
        <f>[2]NEWAGE_read!F41</f>
        <v>0.11410000000000053</v>
      </c>
      <c r="H19" s="5">
        <f>[2]NEWAGE_read!G41</f>
        <v>0.48010000000000019</v>
      </c>
      <c r="I19" s="5">
        <f>[2]NEWAGE_read!H41</f>
        <v>1.5715999999999894</v>
      </c>
      <c r="J19" s="5">
        <f>[2]NEWAGE_read!I41</f>
        <v>1.272500000000008</v>
      </c>
      <c r="K19" s="5">
        <f>[2]NEWAGE_read!J41</f>
        <v>0.90229999999999677</v>
      </c>
      <c r="L19" s="5">
        <f>[2]NEWAGE_read!K41</f>
        <v>5.9599999999999653E-2</v>
      </c>
      <c r="M19" s="5">
        <f>[2]NEWAGE_read!L41</f>
        <v>0.61520000000000152</v>
      </c>
      <c r="N19" s="5">
        <f>[2]NEWAGE_read!M41</f>
        <v>0.18870000000000076</v>
      </c>
      <c r="O19" s="5">
        <f>[2]NEWAGE_read!N41</f>
        <v>0</v>
      </c>
      <c r="P19" s="5">
        <f>[2]NEWAGE_read!O41</f>
        <v>0</v>
      </c>
      <c r="Q19" s="5">
        <f>[2]NEWAGE_read!P41</f>
        <v>0</v>
      </c>
      <c r="R19" s="5">
        <f>[2]NEWAGE_read!Q41</f>
        <v>0.63830000000000098</v>
      </c>
      <c r="S19" s="5">
        <f>[2]NEWAGE_read!R41</f>
        <v>1.0841999999999956</v>
      </c>
      <c r="T19" s="25">
        <f t="shared" si="0"/>
        <v>8.6017000000000081</v>
      </c>
    </row>
    <row r="20" spans="1:21" ht="13.5" customHeight="1" x14ac:dyDescent="0.25">
      <c r="A20" s="4" t="str">
        <f>ele_prod_vorher!A20</f>
        <v>mCCS</v>
      </c>
      <c r="B20" s="14">
        <f>0.05</f>
        <v>0.05</v>
      </c>
      <c r="C20" s="16">
        <f>ele_prod_vorher!B20-ele_prod_bw!B20</f>
        <v>1.2727000000000259</v>
      </c>
      <c r="D20" s="5">
        <f>[2]NEWAGE_read!C42</f>
        <v>0.24449999999999861</v>
      </c>
      <c r="E20" s="5">
        <f>[2]NEWAGE_read!D42</f>
        <v>6.2599999999999767E-2</v>
      </c>
      <c r="F20" s="5">
        <f>[2]NEWAGE_read!E42</f>
        <v>0</v>
      </c>
      <c r="G20" s="5">
        <f>[2]NEWAGE_read!F42</f>
        <v>2.080900000000014</v>
      </c>
      <c r="H20" s="5">
        <f>[2]NEWAGE_read!G42</f>
        <v>1.2417999999999978</v>
      </c>
      <c r="I20" s="5">
        <f>[2]NEWAGE_read!H42</f>
        <v>1.0185000000000031</v>
      </c>
      <c r="J20" s="5">
        <f>[2]NEWAGE_read!I42</f>
        <v>6.4448999999999614</v>
      </c>
      <c r="K20" s="5">
        <f>[2]NEWAGE_read!J42</f>
        <v>20.242299999999886</v>
      </c>
      <c r="L20" s="31">
        <f>[2]NEWAGE_read!K42</f>
        <v>1.0000000000000009E-3</v>
      </c>
      <c r="M20" s="5">
        <f>[2]NEWAGE_read!L42</f>
        <v>1.0010000000000048</v>
      </c>
      <c r="N20" s="5">
        <f>[2]NEWAGE_read!M42</f>
        <v>5.1657000000000153</v>
      </c>
      <c r="O20" s="5">
        <f>[2]NEWAGE_read!N42</f>
        <v>26.628500000000258</v>
      </c>
      <c r="P20" s="5">
        <f>[2]NEWAGE_read!O42</f>
        <v>2.4679000000000144</v>
      </c>
      <c r="Q20" s="5">
        <f>[2]NEWAGE_read!P42</f>
        <v>0.13039999999999985</v>
      </c>
      <c r="R20" s="5">
        <f>[2]NEWAGE_read!Q42</f>
        <v>0</v>
      </c>
      <c r="S20" s="5">
        <f>[2]NEWAGE_read!R42</f>
        <v>4.0287000000000148</v>
      </c>
      <c r="T20" s="25">
        <f t="shared" si="0"/>
        <v>72.081400000000187</v>
      </c>
    </row>
    <row r="21" spans="1:21" ht="13.5" customHeight="1" x14ac:dyDescent="0.25">
      <c r="A21" s="6" t="str">
        <f>'[1]NEWAGE_detailed_read (2)'!A21</f>
        <v>Summe:</v>
      </c>
      <c r="B21" s="30">
        <f>SUM(B3:B20)</f>
        <v>69.783000000000001</v>
      </c>
      <c r="C21" s="17">
        <f t="shared" ref="C21:S21" si="1">SUM(C3:C20)</f>
        <v>550.49699999999996</v>
      </c>
      <c r="D21" s="8">
        <f t="shared" si="1"/>
        <v>565.1</v>
      </c>
      <c r="E21" s="8">
        <f t="shared" si="1"/>
        <v>61.290000000000006</v>
      </c>
      <c r="F21" s="8">
        <f t="shared" si="1"/>
        <v>66.95</v>
      </c>
      <c r="G21" s="8">
        <f t="shared" si="1"/>
        <v>890.85</v>
      </c>
      <c r="H21" s="8">
        <f t="shared" si="1"/>
        <v>750.20999999999992</v>
      </c>
      <c r="I21" s="8">
        <f t="shared" si="1"/>
        <v>415.88</v>
      </c>
      <c r="J21" s="8">
        <f t="shared" si="1"/>
        <v>2844.25</v>
      </c>
      <c r="K21" s="9">
        <f t="shared" si="1"/>
        <v>4322.7599999999993</v>
      </c>
      <c r="L21" s="8">
        <f t="shared" si="1"/>
        <v>441.09999999999991</v>
      </c>
      <c r="M21" s="8">
        <f t="shared" si="1"/>
        <v>1005.0899999999999</v>
      </c>
      <c r="N21" s="8">
        <f t="shared" si="1"/>
        <v>790.95000000000016</v>
      </c>
      <c r="O21" s="8">
        <f t="shared" si="1"/>
        <v>3296.07</v>
      </c>
      <c r="P21" s="8">
        <f t="shared" si="1"/>
        <v>263.58000000000004</v>
      </c>
      <c r="Q21" s="8">
        <f t="shared" si="1"/>
        <v>885.31999999999994</v>
      </c>
      <c r="R21" s="8">
        <f t="shared" si="1"/>
        <v>297.53000000000009</v>
      </c>
      <c r="S21" s="9">
        <f t="shared" si="1"/>
        <v>2119.13</v>
      </c>
      <c r="T21" s="27">
        <f>SUM(B21:S21)</f>
        <v>19636.34</v>
      </c>
      <c r="U21" s="10">
        <f>SUM(T3:T20)-T21</f>
        <v>0</v>
      </c>
    </row>
    <row r="22" spans="1:21" x14ac:dyDescent="0.25">
      <c r="C22" s="10">
        <f>B21+C21-ele_prod_vorher!B21</f>
        <v>2.9099999999998545</v>
      </c>
    </row>
    <row r="23" spans="1:21" x14ac:dyDescent="0.25">
      <c r="A23" s="22" t="s">
        <v>4</v>
      </c>
      <c r="B23" t="s">
        <v>1</v>
      </c>
    </row>
    <row r="24" spans="1:21" x14ac:dyDescent="0.25">
      <c r="B24" s="12" t="s">
        <v>3</v>
      </c>
    </row>
    <row r="26" spans="1:21" x14ac:dyDescent="0.25">
      <c r="A26" s="21" t="s">
        <v>20</v>
      </c>
      <c r="B26" s="20">
        <f>(B3+B4+B6+B9+B11+B12+B15+B18+B19)/B21</f>
        <v>0.69640815098233089</v>
      </c>
    </row>
    <row r="27" spans="1:21" ht="15" customHeight="1" x14ac:dyDescent="0.25">
      <c r="A27" s="21" t="s">
        <v>21</v>
      </c>
      <c r="B27" s="20">
        <f>(B7+B10+B16+B13+B8)/B21</f>
        <v>0.24841222074144131</v>
      </c>
      <c r="E27" s="32" t="s">
        <v>29</v>
      </c>
      <c r="F27" s="32"/>
      <c r="G27" s="32"/>
      <c r="H27" s="32"/>
    </row>
    <row r="28" spans="1:21" x14ac:dyDescent="0.25">
      <c r="A28" s="21" t="s">
        <v>22</v>
      </c>
      <c r="B28" s="20">
        <f>(B17+B5+B14)/B21</f>
        <v>5.4463121390596558E-2</v>
      </c>
      <c r="E28" s="32"/>
      <c r="F28" s="32"/>
      <c r="G28" s="32"/>
      <c r="H28" s="32"/>
    </row>
    <row r="29" spans="1:21" x14ac:dyDescent="0.25">
      <c r="E29" s="32"/>
      <c r="F29" s="32"/>
      <c r="G29" s="32"/>
      <c r="H29" s="32"/>
    </row>
    <row r="30" spans="1:21" x14ac:dyDescent="0.25">
      <c r="E30" s="32"/>
      <c r="F30" s="32"/>
      <c r="G30" s="32"/>
      <c r="H30" s="32"/>
    </row>
    <row r="31" spans="1:21" x14ac:dyDescent="0.25">
      <c r="A31" s="19" t="s">
        <v>6</v>
      </c>
      <c r="B31" s="18">
        <v>72.427000000000007</v>
      </c>
      <c r="E31" s="32"/>
      <c r="F31" s="32"/>
      <c r="G31" s="32"/>
      <c r="H31" s="32"/>
    </row>
    <row r="32" spans="1:21" x14ac:dyDescent="0.25">
      <c r="A32" s="19" t="s">
        <v>7</v>
      </c>
      <c r="B32" s="18">
        <v>35.353999999999999</v>
      </c>
      <c r="E32" s="32"/>
      <c r="F32" s="32"/>
      <c r="G32" s="32"/>
      <c r="H32" s="32"/>
    </row>
    <row r="33" spans="1:10" x14ac:dyDescent="0.25">
      <c r="A33" s="19" t="s">
        <v>8</v>
      </c>
      <c r="B33" s="18">
        <v>20.189</v>
      </c>
      <c r="E33" s="32"/>
      <c r="F33" s="32"/>
      <c r="G33" s="32"/>
      <c r="H33" s="32"/>
    </row>
    <row r="34" spans="1:10" x14ac:dyDescent="0.25">
      <c r="A34" s="19" t="s">
        <v>9</v>
      </c>
      <c r="B34" s="18">
        <v>4.048</v>
      </c>
      <c r="E34" s="32"/>
      <c r="F34" s="32"/>
      <c r="G34" s="32"/>
      <c r="H34" s="32"/>
    </row>
    <row r="35" spans="1:10" x14ac:dyDescent="0.25">
      <c r="A35" s="19"/>
      <c r="B35" s="18"/>
      <c r="E35" s="32"/>
      <c r="F35" s="32"/>
      <c r="G35" s="32"/>
      <c r="H35" s="32"/>
    </row>
    <row r="36" spans="1:10" x14ac:dyDescent="0.25">
      <c r="A36" s="19" t="s">
        <v>10</v>
      </c>
      <c r="B36" s="18"/>
    </row>
    <row r="37" spans="1:10" ht="15" customHeight="1" x14ac:dyDescent="0.25">
      <c r="A37" s="19" t="s">
        <v>5</v>
      </c>
      <c r="B37" s="18"/>
    </row>
    <row r="38" spans="1:10" x14ac:dyDescent="0.25">
      <c r="A38" s="19" t="s">
        <v>11</v>
      </c>
      <c r="B38" s="18">
        <v>4.7939999999999996</v>
      </c>
    </row>
    <row r="39" spans="1:10" x14ac:dyDescent="0.25">
      <c r="A39" s="19" t="s">
        <v>12</v>
      </c>
      <c r="B39" s="18">
        <v>0.46700000000000003</v>
      </c>
    </row>
    <row r="40" spans="1:10" x14ac:dyDescent="0.25">
      <c r="A40" s="19" t="s">
        <v>13</v>
      </c>
      <c r="B40" s="18">
        <v>0.58599999999999997</v>
      </c>
    </row>
    <row r="41" spans="1:10" x14ac:dyDescent="0.25">
      <c r="A41" s="19" t="s">
        <v>14</v>
      </c>
      <c r="B41" s="18">
        <v>0.66800000000000004</v>
      </c>
      <c r="C41" s="28" t="s">
        <v>27</v>
      </c>
      <c r="D41" s="28"/>
      <c r="E41" s="28"/>
      <c r="F41" s="28"/>
      <c r="G41" s="28"/>
      <c r="H41" s="28"/>
      <c r="I41" s="28"/>
      <c r="J41" s="28"/>
    </row>
    <row r="42" spans="1:10" x14ac:dyDescent="0.25">
      <c r="A42" s="19" t="s">
        <v>15</v>
      </c>
      <c r="B42" s="18">
        <v>0.51900000000000002</v>
      </c>
    </row>
    <row r="43" spans="1:10" x14ac:dyDescent="0.25">
      <c r="A43" s="19" t="s">
        <v>16</v>
      </c>
      <c r="B43" s="18">
        <v>1.113</v>
      </c>
      <c r="E43" s="33" t="s">
        <v>23</v>
      </c>
      <c r="F43" s="33"/>
      <c r="G43" s="33"/>
      <c r="H43" s="33"/>
    </row>
    <row r="44" spans="1:10" x14ac:dyDescent="0.25">
      <c r="A44" s="19" t="s">
        <v>17</v>
      </c>
      <c r="B44" s="18">
        <v>0.68400000000000005</v>
      </c>
      <c r="E44" s="33"/>
      <c r="F44" s="33"/>
      <c r="G44" s="33"/>
      <c r="H44" s="33"/>
    </row>
    <row r="45" spans="1:10" x14ac:dyDescent="0.25">
      <c r="A45" s="19" t="s">
        <v>18</v>
      </c>
      <c r="B45" s="18">
        <v>0.47899999999999998</v>
      </c>
      <c r="E45" s="33"/>
      <c r="F45" s="33"/>
      <c r="G45" s="33"/>
      <c r="H45" s="33"/>
    </row>
    <row r="46" spans="1:10" ht="15" customHeight="1" x14ac:dyDescent="0.25">
      <c r="A46" s="19"/>
      <c r="B46" s="18"/>
      <c r="E46" s="33"/>
      <c r="F46" s="33"/>
      <c r="G46" s="33"/>
      <c r="H46" s="33"/>
    </row>
    <row r="47" spans="1:10" x14ac:dyDescent="0.25">
      <c r="A47" s="19" t="s">
        <v>19</v>
      </c>
      <c r="B47" s="18">
        <v>3.2930000000000001</v>
      </c>
      <c r="E47" s="33"/>
      <c r="F47" s="33"/>
      <c r="G47" s="33"/>
      <c r="H47" s="33"/>
    </row>
    <row r="48" spans="1:10" x14ac:dyDescent="0.25">
      <c r="E48" s="33"/>
      <c r="F48" s="33"/>
      <c r="G48" s="33"/>
      <c r="H48" s="33"/>
    </row>
    <row r="49" spans="5:8" x14ac:dyDescent="0.25">
      <c r="E49" s="33"/>
      <c r="F49" s="33"/>
      <c r="G49" s="33"/>
      <c r="H49" s="33"/>
    </row>
    <row r="50" spans="5:8" x14ac:dyDescent="0.25">
      <c r="E50" s="33"/>
      <c r="F50" s="33"/>
      <c r="G50" s="33"/>
      <c r="H50" s="33"/>
    </row>
    <row r="52" spans="5:8" x14ac:dyDescent="0.25">
      <c r="E52" s="33" t="s">
        <v>24</v>
      </c>
      <c r="F52" s="33"/>
      <c r="G52" s="33"/>
      <c r="H52" s="33"/>
    </row>
    <row r="53" spans="5:8" x14ac:dyDescent="0.25">
      <c r="E53" s="33"/>
      <c r="F53" s="33"/>
      <c r="G53" s="33"/>
      <c r="H53" s="33"/>
    </row>
    <row r="54" spans="5:8" x14ac:dyDescent="0.25">
      <c r="E54" s="33"/>
      <c r="F54" s="33"/>
      <c r="G54" s="33"/>
      <c r="H54" s="33"/>
    </row>
  </sheetData>
  <mergeCells count="3">
    <mergeCell ref="E27:H35"/>
    <mergeCell ref="E43:H50"/>
    <mergeCell ref="E52:H54"/>
  </mergeCells>
  <conditionalFormatting sqref="D21:J21 L21:R21 T21 B3:B5 D10:T14 E9 E15 G9:T9 G15:T15 D16:T16 S18:T18 D18:Q18 D17:O17 Q17:T17 D8:T8 E7:T7 C3:T6 B15:B18 B8:B12 C8:C20 D19:T20">
    <cfRule type="cellIs" dxfId="67" priority="60" operator="equal">
      <formula>0</formula>
    </cfRule>
  </conditionalFormatting>
  <conditionalFormatting sqref="D21:J21 L21:R21 T21 B3:B5 D10:T14 E9 E15 G9:T9 G15:T15 D16:T16 S18:T18 D18:Q18 D17:O17 Q17:T17 D8:T8 E7:T7 C3:T6 B15:B18 B8:B12 C8:C20 D19:T20">
    <cfRule type="cellIs" dxfId="66" priority="59" operator="greaterThan">
      <formula>0</formula>
    </cfRule>
  </conditionalFormatting>
  <conditionalFormatting sqref="C21 K21 S21">
    <cfRule type="cellIs" dxfId="65" priority="58" operator="equal">
      <formula>0</formula>
    </cfRule>
  </conditionalFormatting>
  <conditionalFormatting sqref="C21 K21 S21">
    <cfRule type="cellIs" dxfId="64" priority="57" operator="greaterThan">
      <formula>0</formula>
    </cfRule>
  </conditionalFormatting>
  <conditionalFormatting sqref="B6">
    <cfRule type="cellIs" dxfId="63" priority="49" operator="equal">
      <formula>0</formula>
    </cfRule>
  </conditionalFormatting>
  <conditionalFormatting sqref="B6">
    <cfRule type="cellIs" dxfId="62" priority="48" operator="greaterThan">
      <formula>0</formula>
    </cfRule>
  </conditionalFormatting>
  <conditionalFormatting sqref="D9">
    <cfRule type="cellIs" dxfId="61" priority="47" operator="equal">
      <formula>0</formula>
    </cfRule>
  </conditionalFormatting>
  <conditionalFormatting sqref="D9">
    <cfRule type="cellIs" dxfId="60" priority="46" operator="greaterThan">
      <formula>0</formula>
    </cfRule>
  </conditionalFormatting>
  <conditionalFormatting sqref="D15">
    <cfRule type="cellIs" dxfId="59" priority="45" operator="equal">
      <formula>0</formula>
    </cfRule>
  </conditionalFormatting>
  <conditionalFormatting sqref="D15">
    <cfRule type="cellIs" dxfId="58" priority="44" operator="greaterThan">
      <formula>0</formula>
    </cfRule>
  </conditionalFormatting>
  <conditionalFormatting sqref="F9">
    <cfRule type="cellIs" dxfId="57" priority="43" operator="equal">
      <formula>0</formula>
    </cfRule>
  </conditionalFormatting>
  <conditionalFormatting sqref="F9">
    <cfRule type="cellIs" dxfId="56" priority="42" operator="greaterThan">
      <formula>0</formula>
    </cfRule>
  </conditionalFormatting>
  <conditionalFormatting sqref="F15">
    <cfRule type="cellIs" dxfId="55" priority="41" operator="equal">
      <formula>0</formula>
    </cfRule>
  </conditionalFormatting>
  <conditionalFormatting sqref="F15">
    <cfRule type="cellIs" dxfId="54" priority="40" operator="greaterThan">
      <formula>0</formula>
    </cfRule>
  </conditionalFormatting>
  <conditionalFormatting sqref="B20">
    <cfRule type="cellIs" dxfId="53" priority="37" operator="equal">
      <formula>0</formula>
    </cfRule>
  </conditionalFormatting>
  <conditionalFormatting sqref="B20">
    <cfRule type="cellIs" dxfId="52" priority="36" operator="greaterThan">
      <formula>0</formula>
    </cfRule>
  </conditionalFormatting>
  <conditionalFormatting sqref="B19">
    <cfRule type="cellIs" dxfId="51" priority="35" operator="equal">
      <formula>0</formula>
    </cfRule>
  </conditionalFormatting>
  <conditionalFormatting sqref="B19">
    <cfRule type="cellIs" dxfId="50" priority="34" operator="greaterThan">
      <formula>0</formula>
    </cfRule>
  </conditionalFormatting>
  <conditionalFormatting sqref="B7">
    <cfRule type="cellIs" dxfId="49" priority="31" operator="equal">
      <formula>0</formula>
    </cfRule>
  </conditionalFormatting>
  <conditionalFormatting sqref="B7">
    <cfRule type="cellIs" dxfId="48" priority="30" operator="greaterThan">
      <formula>0</formula>
    </cfRule>
  </conditionalFormatting>
  <conditionalFormatting sqref="C22">
    <cfRule type="cellIs" dxfId="47" priority="29" operator="equal">
      <formula>0</formula>
    </cfRule>
  </conditionalFormatting>
  <conditionalFormatting sqref="R18">
    <cfRule type="cellIs" dxfId="46" priority="28" operator="equal">
      <formula>0</formula>
    </cfRule>
  </conditionalFormatting>
  <conditionalFormatting sqref="R18">
    <cfRule type="cellIs" dxfId="45" priority="27" operator="greaterThan">
      <formula>0</formula>
    </cfRule>
  </conditionalFormatting>
  <conditionalFormatting sqref="P17">
    <cfRule type="cellIs" dxfId="44" priority="26" operator="equal">
      <formula>0</formula>
    </cfRule>
  </conditionalFormatting>
  <conditionalFormatting sqref="P17">
    <cfRule type="cellIs" dxfId="43" priority="25" operator="greaterThan">
      <formula>0</formula>
    </cfRule>
  </conditionalFormatting>
  <conditionalFormatting sqref="C7">
    <cfRule type="cellIs" dxfId="42" priority="24" operator="equal">
      <formula>0</formula>
    </cfRule>
  </conditionalFormatting>
  <conditionalFormatting sqref="C7">
    <cfRule type="cellIs" dxfId="41" priority="23" operator="greaterThan">
      <formula>0</formula>
    </cfRule>
  </conditionalFormatting>
  <conditionalFormatting sqref="D7">
    <cfRule type="cellIs" dxfId="40" priority="22" operator="equal">
      <formula>0</formula>
    </cfRule>
  </conditionalFormatting>
  <conditionalFormatting sqref="D7">
    <cfRule type="cellIs" dxfId="39" priority="21" operator="greaterThan">
      <formula>0</formula>
    </cfRule>
  </conditionalFormatting>
  <conditionalFormatting sqref="B13">
    <cfRule type="cellIs" dxfId="38" priority="20" operator="equal">
      <formula>0</formula>
    </cfRule>
  </conditionalFormatting>
  <conditionalFormatting sqref="B13">
    <cfRule type="cellIs" dxfId="37" priority="19" operator="greaterThan">
      <formula>0</formula>
    </cfRule>
  </conditionalFormatting>
  <conditionalFormatting sqref="B14">
    <cfRule type="cellIs" dxfId="36" priority="18" operator="equal">
      <formula>0</formula>
    </cfRule>
  </conditionalFormatting>
  <conditionalFormatting sqref="B14">
    <cfRule type="cellIs" dxfId="35" priority="17" operator="greaterThan">
      <formula>0</formula>
    </cfRule>
  </conditionalFormatting>
  <hyperlinks>
    <hyperlink ref="B24" r:id="rId1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zoomScale="85" zoomScaleNormal="85" workbookViewId="0">
      <selection activeCell="F25" sqref="F25"/>
    </sheetView>
  </sheetViews>
  <sheetFormatPr baseColWidth="10" defaultRowHeight="15" x14ac:dyDescent="0.25"/>
  <cols>
    <col min="1" max="1" width="20.7109375" customWidth="1"/>
    <col min="2" max="2" width="9" customWidth="1"/>
    <col min="3" max="3" width="11.140625" customWidth="1"/>
    <col min="4" max="19" width="9" customWidth="1"/>
    <col min="20" max="20" width="8.28515625" customWidth="1"/>
  </cols>
  <sheetData>
    <row r="1" spans="1:21" s="11" customFormat="1" ht="24" customHeight="1" x14ac:dyDescent="0.25">
      <c r="A1" s="11" t="str">
        <f>'[1]NEWAGE_detailed_read (2)'!A1</f>
        <v>Gross Electricity Production, TWh, 2007 (excl. peat, gases and waste)</v>
      </c>
    </row>
    <row r="2" spans="1:21" ht="13.5" customHeight="1" x14ac:dyDescent="0.25">
      <c r="A2" s="1"/>
      <c r="B2" s="15" t="str">
        <f>'[1]NEWAGE_detailed_read (2)'!B2</f>
        <v>DEU</v>
      </c>
      <c r="C2" s="2" t="str">
        <f>[2]NEWAGE_read!C24</f>
        <v xml:space="preserve">FRA </v>
      </c>
      <c r="D2" s="2" t="str">
        <f>[2]NEWAGE_read!D24</f>
        <v>AUT</v>
      </c>
      <c r="E2" s="2" t="str">
        <f>[2]NEWAGE_read!E24</f>
        <v>SWZ</v>
      </c>
      <c r="F2" s="2" t="str">
        <f>[2]NEWAGE_read!F24</f>
        <v>EUN</v>
      </c>
      <c r="G2" s="2" t="str">
        <f>[2]NEWAGE_read!G24</f>
        <v>EUS</v>
      </c>
      <c r="H2" s="2" t="str">
        <f>[2]NEWAGE_read!H24</f>
        <v>EUE</v>
      </c>
      <c r="I2" s="2" t="str">
        <f>[2]NEWAGE_read!I24</f>
        <v>USA</v>
      </c>
      <c r="J2" s="2" t="str">
        <f>[2]NEWAGE_read!J24</f>
        <v>OEC</v>
      </c>
      <c r="K2" s="2" t="str">
        <f>[2]NEWAGE_read!K24</f>
        <v>BRZ</v>
      </c>
      <c r="L2" s="2" t="str">
        <f>[2]NEWAGE_read!L24</f>
        <v>RUS</v>
      </c>
      <c r="M2" s="2" t="str">
        <f>[2]NEWAGE_read!M24</f>
        <v>IND</v>
      </c>
      <c r="N2" s="2" t="str">
        <f>[2]NEWAGE_read!N24</f>
        <v>CHI</v>
      </c>
      <c r="O2" s="2" t="str">
        <f>[2]NEWAGE_read!O24</f>
        <v>RSA</v>
      </c>
      <c r="P2" s="2" t="str">
        <f>[2]NEWAGE_read!P24</f>
        <v>ARB</v>
      </c>
      <c r="Q2" s="2" t="str">
        <f>[2]NEWAGE_read!Q24</f>
        <v>OPE</v>
      </c>
      <c r="R2" s="2" t="str">
        <f>[2]NEWAGE_read!R24</f>
        <v>ROW</v>
      </c>
      <c r="S2" s="3" t="str">
        <f>[2]NEWAGE_read!S24</f>
        <v>Summe:</v>
      </c>
    </row>
    <row r="3" spans="1:21" ht="13.5" customHeight="1" x14ac:dyDescent="0.25">
      <c r="A3" s="4" t="str">
        <f>ele_prod_vorher!A3</f>
        <v>bNUC</v>
      </c>
      <c r="B3" s="16">
        <f>ele_prod_vorher!B3</f>
        <v>140.53</v>
      </c>
      <c r="C3" s="5">
        <f>[2]NEWAGE_read!C25</f>
        <v>439.73</v>
      </c>
      <c r="D3" s="5">
        <f>[2]NEWAGE_read!D25</f>
        <v>0</v>
      </c>
      <c r="E3" s="5">
        <f>[2]NEWAGE_read!E25</f>
        <v>27.93</v>
      </c>
      <c r="F3" s="5">
        <f>[2]NEWAGE_read!F25</f>
        <v>215.68</v>
      </c>
      <c r="G3" s="5">
        <f>[2]NEWAGE_read!G25</f>
        <v>60.800000000000004</v>
      </c>
      <c r="H3" s="5">
        <f>[2]NEWAGE_read!H25</f>
        <v>78.53</v>
      </c>
      <c r="I3" s="5">
        <f>[2]NEWAGE_read!I25</f>
        <v>510.68</v>
      </c>
      <c r="J3" s="5">
        <f>[2]NEWAGE_read!J25</f>
        <v>836.63</v>
      </c>
      <c r="K3" s="5">
        <f>[2]NEWAGE_read!K25</f>
        <v>12.35</v>
      </c>
      <c r="L3" s="5">
        <f>[2]NEWAGE_read!L25</f>
        <v>160.04</v>
      </c>
      <c r="M3" s="5">
        <f>[2]NEWAGE_read!M25</f>
        <v>16.78</v>
      </c>
      <c r="N3" s="5">
        <f>[2]NEWAGE_read!N25</f>
        <v>62.13</v>
      </c>
      <c r="O3" s="5">
        <f>[2]NEWAGE_read!O25</f>
        <v>11.32</v>
      </c>
      <c r="P3" s="5">
        <f>[2]NEWAGE_read!P25</f>
        <v>0</v>
      </c>
      <c r="Q3" s="5">
        <f>[2]NEWAGE_read!Q25</f>
        <v>0</v>
      </c>
      <c r="R3" s="5">
        <f>[2]NEWAGE_read!R25</f>
        <v>145.93</v>
      </c>
      <c r="S3" s="24">
        <f>SUM(B3:R3)</f>
        <v>2719.06</v>
      </c>
    </row>
    <row r="4" spans="1:21" ht="13.5" customHeight="1" x14ac:dyDescent="0.25">
      <c r="A4" s="4" t="str">
        <f>ele_prod_vorher!A4</f>
        <v>bHYDRO</v>
      </c>
      <c r="B4" s="16">
        <f>ele_prod_vorher!B4</f>
        <v>20.86</v>
      </c>
      <c r="C4" s="5">
        <f>[2]NEWAGE_read!C26</f>
        <v>58.16</v>
      </c>
      <c r="D4" s="5">
        <f>[2]NEWAGE_read!D26</f>
        <v>35.99</v>
      </c>
      <c r="E4" s="5">
        <f>[2]NEWAGE_read!E26</f>
        <v>35.24</v>
      </c>
      <c r="F4" s="5">
        <f>[2]NEWAGE_read!F26</f>
        <v>90.047371300000009</v>
      </c>
      <c r="G4" s="5">
        <f>[2]NEWAGE_read!G26</f>
        <v>80.703599999999994</v>
      </c>
      <c r="H4" s="5">
        <f>[2]NEWAGE_read!H26</f>
        <v>28.016677400000003</v>
      </c>
      <c r="I4" s="5">
        <f>[2]NEWAGE_read!I26</f>
        <v>653.65</v>
      </c>
      <c r="J4" s="5">
        <f>[2]NEWAGE_read!J26</f>
        <v>249.65</v>
      </c>
      <c r="K4" s="5">
        <f>[2]NEWAGE_read!K26</f>
        <v>355.31899999999996</v>
      </c>
      <c r="L4" s="5">
        <f>[2]NEWAGE_read!L26</f>
        <v>177.19019999999998</v>
      </c>
      <c r="M4" s="5">
        <f>[2]NEWAGE_read!M26</f>
        <v>122.5917</v>
      </c>
      <c r="N4" s="5">
        <f>[2]NEWAGE_read!N26</f>
        <v>388.20799999999997</v>
      </c>
      <c r="O4" s="5">
        <f>[2]NEWAGE_read!O26</f>
        <v>0.39100000000000001</v>
      </c>
      <c r="P4" s="5">
        <f>[2]NEWAGE_read!P26</f>
        <v>39.392099999999999</v>
      </c>
      <c r="Q4" s="5">
        <f>[2]NEWAGE_read!Q26</f>
        <v>108.70200000000001</v>
      </c>
      <c r="R4" s="5">
        <f>[2]NEWAGE_read!R26</f>
        <v>493.97150000000005</v>
      </c>
      <c r="S4" s="25">
        <f>SUM(B4:R4)</f>
        <v>2938.0831487000005</v>
      </c>
    </row>
    <row r="5" spans="1:21" ht="13.5" customHeight="1" x14ac:dyDescent="0.25">
      <c r="A5" s="4" t="str">
        <f>ele_prod_vorher!A5</f>
        <v>pHYDRO</v>
      </c>
      <c r="B5" s="16">
        <f>ele_prod_vorher!B5</f>
        <v>7.6</v>
      </c>
      <c r="C5" s="5">
        <f>[2]NEWAGE_read!C27</f>
        <v>5.5</v>
      </c>
      <c r="D5" s="5">
        <f>[2]NEWAGE_read!D27</f>
        <v>2.5</v>
      </c>
      <c r="E5" s="5">
        <f>[2]NEWAGE_read!E27</f>
        <v>1.5</v>
      </c>
      <c r="F5" s="5">
        <f>[2]NEWAGE_read!F27</f>
        <v>6.7426287000000009</v>
      </c>
      <c r="G5" s="5">
        <f>[2]NEWAGE_read!G27</f>
        <v>10.086400000000001</v>
      </c>
      <c r="H5" s="5">
        <f>[2]NEWAGE_read!H27</f>
        <v>1.4733226000000001</v>
      </c>
      <c r="I5" s="5">
        <f>[2]NEWAGE_read!I27</f>
        <v>13.1</v>
      </c>
      <c r="J5" s="5">
        <f>[2]NEWAGE_read!J27</f>
        <v>25.9</v>
      </c>
      <c r="K5" s="5">
        <f>[2]NEWAGE_read!K27</f>
        <v>18.701000000000001</v>
      </c>
      <c r="L5" s="5">
        <f>[2]NEWAGE_read!L27</f>
        <v>1.7897999999999998</v>
      </c>
      <c r="M5" s="5">
        <f>[2]NEWAGE_read!M27</f>
        <v>1.2383</v>
      </c>
      <c r="N5" s="5">
        <f>[2]NEWAGE_read!N27</f>
        <v>97.052000000000007</v>
      </c>
      <c r="O5" s="5">
        <f>[2]NEWAGE_read!O27</f>
        <v>3.5190000000000001</v>
      </c>
      <c r="P5" s="5">
        <f>[2]NEWAGE_read!P27</f>
        <v>0.39789999999999998</v>
      </c>
      <c r="Q5" s="5">
        <f>[2]NEWAGE_read!Q27</f>
        <v>1.0980000000000001</v>
      </c>
      <c r="R5" s="5">
        <f>[2]NEWAGE_read!R27</f>
        <v>25.998500000000003</v>
      </c>
      <c r="S5" s="25">
        <f>SUM(B5:R5)</f>
        <v>224.19685130000002</v>
      </c>
      <c r="U5" s="28" t="s">
        <v>28</v>
      </c>
    </row>
    <row r="6" spans="1:21" ht="13.5" customHeight="1" x14ac:dyDescent="0.25">
      <c r="A6" s="4" t="str">
        <f>ele_prod_vorher!A6</f>
        <v>bGEO</v>
      </c>
      <c r="B6" s="16">
        <f>ele_prod_vorher!B6</f>
        <v>0</v>
      </c>
      <c r="C6" s="5">
        <f>[2]NEWAGE_read!C28</f>
        <v>0</v>
      </c>
      <c r="D6" s="5">
        <f>[2]NEWAGE_read!D28</f>
        <v>0</v>
      </c>
      <c r="E6" s="5">
        <f>[2]NEWAGE_read!E28</f>
        <v>0</v>
      </c>
      <c r="F6" s="5">
        <f>[2]NEWAGE_read!F28</f>
        <v>0</v>
      </c>
      <c r="G6" s="5">
        <f>[2]NEWAGE_read!G28</f>
        <v>5.7700000000000005</v>
      </c>
      <c r="H6" s="5">
        <f>[2]NEWAGE_read!H28</f>
        <v>0</v>
      </c>
      <c r="I6" s="5">
        <f>[2]NEWAGE_read!I28</f>
        <v>17.48</v>
      </c>
      <c r="J6" s="5">
        <f>[2]NEWAGE_read!J28</f>
        <v>16.8</v>
      </c>
      <c r="K6" s="5">
        <f>[2]NEWAGE_read!K28</f>
        <v>0</v>
      </c>
      <c r="L6" s="5">
        <f>[2]NEWAGE_read!L28</f>
        <v>0.49</v>
      </c>
      <c r="M6" s="5">
        <f>[2]NEWAGE_read!M28</f>
        <v>0</v>
      </c>
      <c r="N6" s="5">
        <f>[2]NEWAGE_read!N28</f>
        <v>0</v>
      </c>
      <c r="O6" s="5">
        <f>[2]NEWAGE_read!O28</f>
        <v>0</v>
      </c>
      <c r="P6" s="5">
        <f>[2]NEWAGE_read!P28</f>
        <v>0</v>
      </c>
      <c r="Q6" s="5">
        <f>[2]NEWAGE_read!Q28</f>
        <v>7.02</v>
      </c>
      <c r="R6" s="5">
        <f>[2]NEWAGE_read!R28</f>
        <v>14.260000000000002</v>
      </c>
      <c r="S6" s="25">
        <f>SUM(B6:R6)</f>
        <v>61.820000000000007</v>
      </c>
    </row>
    <row r="7" spans="1:21" ht="13.5" customHeight="1" x14ac:dyDescent="0.25">
      <c r="A7" s="4" t="str">
        <f>ele_prod_vorher!A7</f>
        <v>mSOLAR</v>
      </c>
      <c r="B7" s="29">
        <v>5</v>
      </c>
      <c r="C7" s="29">
        <v>1</v>
      </c>
      <c r="D7" s="5">
        <f>[2]NEWAGE_read!D29</f>
        <v>4.9999999999999822E-2</v>
      </c>
      <c r="E7" s="5">
        <f>[2]NEWAGE_read!E29</f>
        <v>0.04</v>
      </c>
      <c r="F7" s="5">
        <f>[2]NEWAGE_read!F29</f>
        <v>0.87000000000000099</v>
      </c>
      <c r="G7" s="5">
        <f>[2]NEWAGE_read!G29</f>
        <v>2.0100400000000036</v>
      </c>
      <c r="H7" s="5">
        <f>[2]NEWAGE_read!H29</f>
        <v>0.10206966000000006</v>
      </c>
      <c r="I7" s="5">
        <f>[2]NEWAGE_read!I29</f>
        <v>0.47999999999999865</v>
      </c>
      <c r="J7" s="5">
        <f>[2]NEWAGE_read!J29</f>
        <v>1.8399999999999963</v>
      </c>
      <c r="K7" s="5">
        <f>[2]NEWAGE_read!K29</f>
        <v>0.10000000000000009</v>
      </c>
      <c r="L7" s="5">
        <f>[2]NEWAGE_read!L29</f>
        <v>4.9999999999999871E-4</v>
      </c>
      <c r="M7" s="5">
        <f>[2]NEWAGE_read!M29</f>
        <v>0.58349999999999902</v>
      </c>
      <c r="N7" s="5">
        <f>[2]NEWAGE_read!N29</f>
        <v>0.44549999999999912</v>
      </c>
      <c r="O7" s="5">
        <f>[2]NEWAGE_read!O29</f>
        <v>2.5000000000000001E-2</v>
      </c>
      <c r="P7" s="5">
        <f>[2]NEWAGE_read!P29</f>
        <v>0.64500000000000002</v>
      </c>
      <c r="Q7" s="5">
        <f>[2]NEWAGE_read!Q29</f>
        <v>0</v>
      </c>
      <c r="R7" s="5">
        <f>[2]NEWAGE_read!R29</f>
        <v>0.70000000000000018</v>
      </c>
      <c r="S7" s="25">
        <f>SUM(B7:R7)</f>
        <v>13.891609659999997</v>
      </c>
    </row>
    <row r="8" spans="1:21" ht="13.5" customHeight="1" x14ac:dyDescent="0.25">
      <c r="A8" s="4" t="str">
        <f>ele_prod_vorher!A8</f>
        <v>mWIND</v>
      </c>
      <c r="B8" s="16">
        <f>ele_prod_vorher!B8</f>
        <v>39.700000000000003</v>
      </c>
      <c r="C8" s="5">
        <f>[2]NEWAGE_read!C30</f>
        <v>4.0999999999999996</v>
      </c>
      <c r="D8" s="5">
        <f>[2]NEWAGE_read!D30</f>
        <v>2</v>
      </c>
      <c r="E8" s="5">
        <f>[2]NEWAGE_read!E30</f>
        <v>0</v>
      </c>
      <c r="F8" s="5">
        <f>[2]NEWAGE_read!F30</f>
        <v>20.53</v>
      </c>
      <c r="G8" s="5">
        <f>[2]NEWAGE_read!G30</f>
        <v>37.339959999999998</v>
      </c>
      <c r="H8" s="5">
        <f>[2]NEWAGE_read!H30</f>
        <v>0.76793034000000004</v>
      </c>
      <c r="I8" s="5">
        <f>[2]NEWAGE_read!I30</f>
        <v>10.700000000000001</v>
      </c>
      <c r="J8" s="5">
        <f>[2]NEWAGE_read!J30</f>
        <v>34.6</v>
      </c>
      <c r="K8" s="5">
        <f>[2]NEWAGE_read!K30</f>
        <v>1.9</v>
      </c>
      <c r="L8" s="5">
        <f>[2]NEWAGE_read!L30</f>
        <v>9.5000000000000015E-3</v>
      </c>
      <c r="M8" s="5">
        <f>[2]NEWAGE_read!M30</f>
        <v>11.086500000000001</v>
      </c>
      <c r="N8" s="5">
        <f>[2]NEWAGE_read!N30</f>
        <v>8.464500000000001</v>
      </c>
      <c r="O8" s="5">
        <f>[2]NEWAGE_read!O30</f>
        <v>2.5000000000000001E-2</v>
      </c>
      <c r="P8" s="5">
        <f>[2]NEWAGE_read!P30</f>
        <v>0.64500000000000002</v>
      </c>
      <c r="Q8" s="5">
        <f>[2]NEWAGE_read!Q30</f>
        <v>0</v>
      </c>
      <c r="R8" s="5">
        <f>[2]NEWAGE_read!R30</f>
        <v>0.7</v>
      </c>
      <c r="S8" s="25">
        <f>SUM(B8:R8)</f>
        <v>172.56839034000001</v>
      </c>
    </row>
    <row r="9" spans="1:21" ht="13.5" customHeight="1" x14ac:dyDescent="0.25">
      <c r="A9" s="4" t="str">
        <f>ele_prod_vorher!A9</f>
        <v>bHC</v>
      </c>
      <c r="B9" s="16">
        <f>ele_prod_vorher!B9</f>
        <v>24.45102</v>
      </c>
      <c r="C9" s="29">
        <v>1</v>
      </c>
      <c r="D9" s="5">
        <f>[2]NEWAGE_read!D31</f>
        <v>0.31125600000000003</v>
      </c>
      <c r="E9" s="29">
        <v>0.5</v>
      </c>
      <c r="F9" s="5">
        <f>[2]NEWAGE_read!F31</f>
        <v>183.5361</v>
      </c>
      <c r="G9" s="5">
        <f>[2]NEWAGE_read!G31</f>
        <v>107.8506</v>
      </c>
      <c r="H9" s="5">
        <f>[2]NEWAGE_read!H31</f>
        <v>24.924982500000002</v>
      </c>
      <c r="I9" s="5">
        <f>[2]NEWAGE_read!I31</f>
        <v>517.8541327416799</v>
      </c>
      <c r="J9" s="5">
        <f>[2]NEWAGE_read!J31</f>
        <v>1502.990775</v>
      </c>
      <c r="K9" s="5">
        <f>[2]NEWAGE_read!K31</f>
        <v>0</v>
      </c>
      <c r="L9" s="5">
        <f>[2]NEWAGE_read!L31</f>
        <v>59.459400000000002</v>
      </c>
      <c r="M9" s="5">
        <f>[2]NEWAGE_read!M31</f>
        <v>383.55322500000005</v>
      </c>
      <c r="N9" s="5">
        <f>[2]NEWAGE_read!N31</f>
        <v>1845.3550499999999</v>
      </c>
      <c r="O9" s="5">
        <f>[2]NEWAGE_read!O31</f>
        <v>171.02546999999998</v>
      </c>
      <c r="P9" s="5">
        <f>[2]NEWAGE_read!P31</f>
        <v>2.5819199999999998</v>
      </c>
      <c r="Q9" s="5">
        <f>[2]NEWAGE_read!Q31</f>
        <v>0</v>
      </c>
      <c r="R9" s="5">
        <f>[2]NEWAGE_read!R31</f>
        <v>279.18890999999996</v>
      </c>
      <c r="S9" s="25">
        <f>SUM(B9:R9)</f>
        <v>5104.5828412416795</v>
      </c>
    </row>
    <row r="10" spans="1:21" ht="13.5" customHeight="1" x14ac:dyDescent="0.25">
      <c r="A10" s="4" t="str">
        <f>ele_prod_vorher!A10</f>
        <v>mHC</v>
      </c>
      <c r="B10" s="16">
        <f>ele_prod_vorher!B10</f>
        <v>106.49628</v>
      </c>
      <c r="C10" s="5">
        <f>[2]NEWAGE_read!C32</f>
        <v>24.205500000000001</v>
      </c>
      <c r="D10" s="5">
        <f>[2]NEWAGE_read!D32</f>
        <v>5.8861439999999998</v>
      </c>
      <c r="E10" s="5">
        <f>[2]NEWAGE_read!E32</f>
        <v>0</v>
      </c>
      <c r="F10" s="5">
        <f>[2]NEWAGE_read!F32</f>
        <v>22.472999999999988</v>
      </c>
      <c r="G10" s="5">
        <f>[2]NEWAGE_read!G32</f>
        <v>15.087600000000009</v>
      </c>
      <c r="H10" s="5">
        <f>[2]NEWAGE_read!H32</f>
        <v>75.906517500000007</v>
      </c>
      <c r="I10" s="5">
        <f>[2]NEWAGE_read!I32</f>
        <v>120.19096725832009</v>
      </c>
      <c r="J10" s="5">
        <f>[2]NEWAGE_read!J32</f>
        <v>500.99692500000009</v>
      </c>
      <c r="K10" s="5">
        <f>[2]NEWAGE_read!K32</f>
        <v>9.9000000000000005E-2</v>
      </c>
      <c r="L10" s="5">
        <f>[2]NEWAGE_read!L32</f>
        <v>39.639599999999994</v>
      </c>
      <c r="M10" s="5">
        <f>[2]NEWAGE_read!M32</f>
        <v>127.85107499999998</v>
      </c>
      <c r="N10" s="5">
        <f>[2]NEWAGE_read!N32</f>
        <v>790.86644999999999</v>
      </c>
      <c r="O10" s="5">
        <f>[2]NEWAGE_read!O32</f>
        <v>73.296630000000007</v>
      </c>
      <c r="P10" s="5">
        <f>[2]NEWAGE_read!P32</f>
        <v>10.327679999999999</v>
      </c>
      <c r="Q10" s="5">
        <f>[2]NEWAGE_read!Q32</f>
        <v>0</v>
      </c>
      <c r="R10" s="5">
        <f>[2]NEWAGE_read!R32</f>
        <v>119.65238999999993</v>
      </c>
      <c r="S10" s="25">
        <f>SUM(B10:R10)</f>
        <v>2032.9757587583201</v>
      </c>
    </row>
    <row r="11" spans="1:21" ht="13.5" customHeight="1" x14ac:dyDescent="0.25">
      <c r="A11" s="4" t="str">
        <f>ele_prod_vorher!A11</f>
        <v>bBC</v>
      </c>
      <c r="B11" s="16">
        <f>ele_prod_vorher!B11</f>
        <v>165.83489999999998</v>
      </c>
      <c r="C11" s="5">
        <f>[2]NEWAGE_read!C33</f>
        <v>0</v>
      </c>
      <c r="D11" s="5">
        <f>[2]NEWAGE_read!D33</f>
        <v>0</v>
      </c>
      <c r="E11" s="5">
        <f>[2]NEWAGE_read!E33</f>
        <v>0</v>
      </c>
      <c r="F11" s="5">
        <f>[2]NEWAGE_read!F33</f>
        <v>11.2959</v>
      </c>
      <c r="G11" s="5">
        <f>[2]NEWAGE_read!G33</f>
        <v>47.529899999999998</v>
      </c>
      <c r="H11" s="5">
        <f>[2]NEWAGE_read!H33</f>
        <v>155.58840000000001</v>
      </c>
      <c r="I11" s="5">
        <f>[2]NEWAGE_read!I33</f>
        <v>125.97749999999999</v>
      </c>
      <c r="J11" s="5">
        <f>[2]NEWAGE_read!J33</f>
        <v>89.327700000000007</v>
      </c>
      <c r="K11" s="5">
        <f>[2]NEWAGE_read!K33</f>
        <v>5.9004000000000003</v>
      </c>
      <c r="L11" s="5">
        <f>[2]NEWAGE_read!L33</f>
        <v>60.904800000000002</v>
      </c>
      <c r="M11" s="5">
        <f>[2]NEWAGE_read!M33</f>
        <v>18.6813</v>
      </c>
      <c r="N11" s="5">
        <f>[2]NEWAGE_read!N33</f>
        <v>0</v>
      </c>
      <c r="O11" s="5">
        <f>[2]NEWAGE_read!O33</f>
        <v>0</v>
      </c>
      <c r="P11" s="5">
        <f>[2]NEWAGE_read!P33</f>
        <v>0</v>
      </c>
      <c r="Q11" s="5">
        <f>[2]NEWAGE_read!Q33</f>
        <v>63.191699999999997</v>
      </c>
      <c r="R11" s="5">
        <f>[2]NEWAGE_read!R33</f>
        <v>107.33580000000001</v>
      </c>
      <c r="S11" s="25">
        <f>SUM(B11:R11)</f>
        <v>851.56829999999991</v>
      </c>
    </row>
    <row r="12" spans="1:21" ht="13.5" customHeight="1" x14ac:dyDescent="0.25">
      <c r="A12" s="4" t="str">
        <f>ele_prod_vorher!A12</f>
        <v>bOIL</v>
      </c>
      <c r="B12" s="16">
        <f>ele_prod_vorher!B12</f>
        <v>5.25</v>
      </c>
      <c r="C12" s="5">
        <f>[2]NEWAGE_read!C34</f>
        <v>0</v>
      </c>
      <c r="D12" s="5">
        <f>[2]NEWAGE_read!D34</f>
        <v>0.68640000000000001</v>
      </c>
      <c r="E12" s="5">
        <f>[2]NEWAGE_read!E34</f>
        <v>0</v>
      </c>
      <c r="F12" s="5">
        <f>[2]NEWAGE_read!F34</f>
        <v>7.1349999999999998</v>
      </c>
      <c r="G12" s="5">
        <f>[2]NEWAGE_read!G34</f>
        <v>52.53</v>
      </c>
      <c r="H12" s="5">
        <f>[2]NEWAGE_read!H34</f>
        <v>0.45119999999999999</v>
      </c>
      <c r="I12" s="5">
        <f>[2]NEWAGE_read!I34</f>
        <v>37.008238284352664</v>
      </c>
      <c r="J12" s="5">
        <f>[2]NEWAGE_read!J34</f>
        <v>18.748000000000001</v>
      </c>
      <c r="K12" s="5">
        <f>[2]NEWAGE_read!K34</f>
        <v>0</v>
      </c>
      <c r="L12" s="5">
        <f>[2]NEWAGE_read!L34</f>
        <v>1.7230000000000001</v>
      </c>
      <c r="M12" s="5">
        <f>[2]NEWAGE_read!M34</f>
        <v>1.7760000000000002</v>
      </c>
      <c r="N12" s="5">
        <f>[2]NEWAGE_read!N34</f>
        <v>0</v>
      </c>
      <c r="O12" s="5">
        <f>[2]NEWAGE_read!O34</f>
        <v>0</v>
      </c>
      <c r="P12" s="5">
        <f>[2]NEWAGE_read!P34</f>
        <v>202.23699999999997</v>
      </c>
      <c r="Q12" s="5">
        <f>[2]NEWAGE_read!Q34</f>
        <v>11.814</v>
      </c>
      <c r="R12" s="5">
        <f>[2]NEWAGE_read!R34</f>
        <v>11.463000000000001</v>
      </c>
      <c r="S12" s="25">
        <f>SUM(B12:R12)</f>
        <v>350.82183828435268</v>
      </c>
    </row>
    <row r="13" spans="1:21" ht="13.5" customHeight="1" x14ac:dyDescent="0.25">
      <c r="A13" s="4" t="str">
        <f>ele_prod_vorher!A13</f>
        <v>mOIL</v>
      </c>
      <c r="B13" s="16">
        <f>ele_prod_vorher!B13</f>
        <v>0</v>
      </c>
      <c r="C13" s="5">
        <f>[2]NEWAGE_read!C35</f>
        <v>0</v>
      </c>
      <c r="D13" s="5">
        <f>[2]NEWAGE_read!D35</f>
        <v>0</v>
      </c>
      <c r="E13" s="5">
        <f>[2]NEWAGE_read!E35</f>
        <v>0</v>
      </c>
      <c r="F13" s="5">
        <f>[2]NEWAGE_read!F35</f>
        <v>0</v>
      </c>
      <c r="G13" s="5">
        <f>[2]NEWAGE_read!G35</f>
        <v>13.72749999999999</v>
      </c>
      <c r="H13" s="5">
        <f>[2]NEWAGE_read!H35</f>
        <v>2.2187999999999999</v>
      </c>
      <c r="I13" s="5">
        <f>[2]NEWAGE_read!I35</f>
        <v>171.90476171564734</v>
      </c>
      <c r="J13" s="5">
        <f>[2]NEWAGE_read!J35</f>
        <v>43.763999999999996</v>
      </c>
      <c r="K13" s="5">
        <f>[2]NEWAGE_read!K35</f>
        <v>12.393000000000001</v>
      </c>
      <c r="L13" s="5">
        <f>[2]NEWAGE_read!L35</f>
        <v>6.8919999999999995</v>
      </c>
      <c r="M13" s="5">
        <f>[2]NEWAGE_read!M35</f>
        <v>7.1039999999999957</v>
      </c>
      <c r="N13" s="5">
        <f>[2]NEWAGE_read!N35</f>
        <v>1.6875</v>
      </c>
      <c r="O13" s="5">
        <f>[2]NEWAGE_read!O35</f>
        <v>0</v>
      </c>
      <c r="P13" s="5">
        <f>[2]NEWAGE_read!P35</f>
        <v>72.227500000000006</v>
      </c>
      <c r="Q13" s="5">
        <f>[2]NEWAGE_read!Q35</f>
        <v>41.349000000000004</v>
      </c>
      <c r="R13" s="5">
        <f>[2]NEWAGE_read!R35</f>
        <v>160.48200000000003</v>
      </c>
      <c r="S13" s="25">
        <f>SUM(B13:R13)</f>
        <v>533.75006171564735</v>
      </c>
    </row>
    <row r="14" spans="1:21" ht="13.5" customHeight="1" x14ac:dyDescent="0.25">
      <c r="A14" s="4" t="str">
        <f>ele_prod_vorher!A14</f>
        <v>pOIL</v>
      </c>
      <c r="B14" s="16">
        <f>ele_prod_vorher!B14</f>
        <v>5.83</v>
      </c>
      <c r="C14" s="5">
        <f>[2]NEWAGE_read!C36</f>
        <v>6.16</v>
      </c>
      <c r="D14" s="5">
        <f>[2]NEWAGE_read!D36</f>
        <v>0.59360000000000002</v>
      </c>
      <c r="E14" s="5">
        <f>[2]NEWAGE_read!E36</f>
        <v>0.19</v>
      </c>
      <c r="F14" s="5">
        <f>[2]NEWAGE_read!F36</f>
        <v>6.0150000000000023</v>
      </c>
      <c r="G14" s="5">
        <f>[2]NEWAGE_read!G36</f>
        <v>11.692499999999997</v>
      </c>
      <c r="H14" s="5">
        <f>[2]NEWAGE_read!H36</f>
        <v>2.67</v>
      </c>
      <c r="I14" s="5">
        <f>[2]NEWAGE_read!I36</f>
        <v>36.866999999999997</v>
      </c>
      <c r="J14" s="5">
        <f>[2]NEWAGE_read!J36</f>
        <v>15.628</v>
      </c>
      <c r="K14" s="5">
        <f>[2]NEWAGE_read!K36</f>
        <v>1.3769999999999998</v>
      </c>
      <c r="L14" s="5">
        <f>[2]NEWAGE_read!L36</f>
        <v>8.6150000000000002</v>
      </c>
      <c r="M14" s="5">
        <f>[2]NEWAGE_read!M36</f>
        <v>26.640000000000004</v>
      </c>
      <c r="N14" s="5">
        <f>[2]NEWAGE_read!N36</f>
        <v>32.0625</v>
      </c>
      <c r="O14" s="5">
        <f>[2]NEWAGE_read!O36</f>
        <v>1.1499999999999999</v>
      </c>
      <c r="P14" s="5">
        <f>[2]NEWAGE_read!P36</f>
        <v>14.445499999999997</v>
      </c>
      <c r="Q14" s="5">
        <f>[2]NEWAGE_read!Q36</f>
        <v>5.907</v>
      </c>
      <c r="R14" s="5">
        <f>[2]NEWAGE_read!R36</f>
        <v>57.315000000000012</v>
      </c>
      <c r="S14" s="25">
        <f>SUM(B14:R14)</f>
        <v>233.15810000000005</v>
      </c>
    </row>
    <row r="15" spans="1:21" ht="13.5" customHeight="1" x14ac:dyDescent="0.25">
      <c r="A15" s="4" t="str">
        <f>ele_prod_vorher!A15</f>
        <v>bGAS</v>
      </c>
      <c r="B15" s="16">
        <f>ele_prod_vorher!B15</f>
        <v>49.747</v>
      </c>
      <c r="C15" s="29">
        <v>1</v>
      </c>
      <c r="D15" s="5">
        <f>[2]NEWAGE_read!D37</f>
        <v>5.6808000000000005</v>
      </c>
      <c r="E15" s="29">
        <v>0.5</v>
      </c>
      <c r="F15" s="5">
        <f>[2]NEWAGE_read!F37</f>
        <v>92.644999999999996</v>
      </c>
      <c r="G15" s="5">
        <f>[2]NEWAGE_read!G37</f>
        <v>163.209</v>
      </c>
      <c r="H15" s="5">
        <f>[2]NEWAGE_read!H37</f>
        <v>2.4340000000000002</v>
      </c>
      <c r="I15" s="5">
        <f>[2]NEWAGE_read!I37</f>
        <v>88.607042739193787</v>
      </c>
      <c r="J15" s="5">
        <f>[2]NEWAGE_read!J37</f>
        <v>213.69900000000001</v>
      </c>
      <c r="K15" s="5">
        <f>[2]NEWAGE_read!K37</f>
        <v>0</v>
      </c>
      <c r="L15" s="5">
        <f>[2]NEWAGE_read!L37</f>
        <v>243.35499999999999</v>
      </c>
      <c r="M15" s="5">
        <f>[2]NEWAGE_read!M37</f>
        <v>3.2880000000000003</v>
      </c>
      <c r="N15" s="5">
        <f>[2]NEWAGE_read!N37</f>
        <v>0.40860000000000002</v>
      </c>
      <c r="O15" s="5">
        <f>[2]NEWAGE_read!O37</f>
        <v>0</v>
      </c>
      <c r="P15" s="5">
        <f>[2]NEWAGE_read!P37</f>
        <v>379.596</v>
      </c>
      <c r="Q15" s="5">
        <f>[2]NEWAGE_read!Q37</f>
        <v>11.542</v>
      </c>
      <c r="R15" s="5">
        <f>[2]NEWAGE_read!R37</f>
        <v>478.09300000000002</v>
      </c>
      <c r="S15" s="25">
        <f>SUM(B15:R15)</f>
        <v>1733.8044427391937</v>
      </c>
    </row>
    <row r="16" spans="1:21" ht="13.5" customHeight="1" x14ac:dyDescent="0.25">
      <c r="A16" s="4" t="str">
        <f>ele_prod_vorher!A16</f>
        <v>mGAS</v>
      </c>
      <c r="B16" s="16">
        <f>ele_prod_vorher!B16</f>
        <v>4.9354999999999976</v>
      </c>
      <c r="C16" s="5">
        <f>[2]NEWAGE_read!C38</f>
        <v>5.4975000000000023</v>
      </c>
      <c r="D16" s="5">
        <f>[2]NEWAGE_read!D38</f>
        <v>4.0904999999999996</v>
      </c>
      <c r="E16" s="5">
        <f>[2]NEWAGE_read!E38</f>
        <v>0.52500000000000002</v>
      </c>
      <c r="F16" s="5">
        <f>[2]NEWAGE_read!F38</f>
        <v>168.77800000000002</v>
      </c>
      <c r="G16" s="5">
        <f>[2]NEWAGE_read!G38</f>
        <v>117.57299999999998</v>
      </c>
      <c r="H16" s="5">
        <f>[2]NEWAGE_read!H38</f>
        <v>16.060999999999996</v>
      </c>
      <c r="I16" s="5">
        <f>[2]NEWAGE_read!I38</f>
        <v>413.25845726080627</v>
      </c>
      <c r="J16" s="5">
        <f>[2]NEWAGE_read!J38</f>
        <v>518.46100000000001</v>
      </c>
      <c r="K16" s="5">
        <f>[2]NEWAGE_read!K38</f>
        <v>13.95</v>
      </c>
      <c r="L16" s="5">
        <f>[2]NEWAGE_read!L38</f>
        <v>194.684</v>
      </c>
      <c r="M16" s="5">
        <f>[2]NEWAGE_read!M38</f>
        <v>52.608000000000004</v>
      </c>
      <c r="N16" s="5">
        <f>[2]NEWAGE_read!N38</f>
        <v>1.6343999999999992</v>
      </c>
      <c r="O16" s="5">
        <f>[2]NEWAGE_read!O38</f>
        <v>0</v>
      </c>
      <c r="P16" s="5">
        <f>[2]NEWAGE_read!P38</f>
        <v>135.56999999999994</v>
      </c>
      <c r="Q16" s="5">
        <f>[2]NEWAGE_read!Q38</f>
        <v>37.511499999999998</v>
      </c>
      <c r="R16" s="5">
        <f>[2]NEWAGE_read!R38</f>
        <v>170.7475</v>
      </c>
      <c r="S16" s="25">
        <f>SUM(B16:R16)</f>
        <v>1855.8853572608061</v>
      </c>
    </row>
    <row r="17" spans="1:20" ht="13.5" customHeight="1" x14ac:dyDescent="0.25">
      <c r="A17" s="4" t="str">
        <f>ele_prod_vorher!A17</f>
        <v>pGAS</v>
      </c>
      <c r="B17" s="16">
        <f>ele_prod_vorher!B17</f>
        <v>18.227499999999999</v>
      </c>
      <c r="C17" s="5">
        <f>[2]NEWAGE_read!C39</f>
        <v>16.492499999999996</v>
      </c>
      <c r="D17" s="5">
        <f>[2]NEWAGE_read!D39</f>
        <v>9.8699999999999996E-2</v>
      </c>
      <c r="E17" s="5">
        <f>[2]NEWAGE_read!E39</f>
        <v>0.22500000000000001</v>
      </c>
      <c r="F17" s="5">
        <f>[2]NEWAGE_read!F39</f>
        <v>29.047000000000004</v>
      </c>
      <c r="G17" s="5">
        <f>[2]NEWAGE_read!G39</f>
        <v>14.777999999999999</v>
      </c>
      <c r="H17" s="5">
        <f>[2]NEWAGE_read!H39</f>
        <v>18.494999999999997</v>
      </c>
      <c r="I17" s="5">
        <f>[2]NEWAGE_read!I39</f>
        <v>88.56450000000001</v>
      </c>
      <c r="J17" s="5">
        <f>[2]NEWAGE_read!J39</f>
        <v>183.04</v>
      </c>
      <c r="K17" s="5">
        <f>[2]NEWAGE_read!K39</f>
        <v>1.55</v>
      </c>
      <c r="L17" s="5">
        <f>[2]NEWAGE_read!L39</f>
        <v>48.670999999999992</v>
      </c>
      <c r="M17" s="5">
        <f>[2]NEWAGE_read!M39</f>
        <v>9.8640000000000008</v>
      </c>
      <c r="N17" s="5">
        <f>[2]NEWAGE_read!N39</f>
        <v>38.817</v>
      </c>
      <c r="O17" s="23">
        <v>0.1</v>
      </c>
      <c r="P17" s="5">
        <f>[2]NEWAGE_read!P39</f>
        <v>27.113999999999997</v>
      </c>
      <c r="Q17" s="5">
        <f>[2]NEWAGE_read!Q39</f>
        <v>8.6564999999999994</v>
      </c>
      <c r="R17" s="5">
        <f>[2]NEWAGE_read!R39</f>
        <v>34.149499999999996</v>
      </c>
      <c r="S17" s="25">
        <f>SUM(B17:R17)</f>
        <v>537.89020000000005</v>
      </c>
    </row>
    <row r="18" spans="1:20" ht="13.5" customHeight="1" x14ac:dyDescent="0.25">
      <c r="A18" s="4" t="str">
        <f>ele_prod_vorher!A18</f>
        <v>bBIO</v>
      </c>
      <c r="B18" s="16">
        <f>ele_prod_vorher!B18</f>
        <v>21.82</v>
      </c>
      <c r="C18" s="5">
        <f>[2]NEWAGE_read!C40</f>
        <v>2.0100000000000002</v>
      </c>
      <c r="D18" s="5">
        <f>[2]NEWAGE_read!D40</f>
        <v>3.3400000000000003</v>
      </c>
      <c r="E18" s="5">
        <f>[2]NEWAGE_read!E40</f>
        <v>0.30000000000000004</v>
      </c>
      <c r="F18" s="5">
        <f>[2]NEWAGE_read!F40</f>
        <v>33.86</v>
      </c>
      <c r="G18" s="5">
        <f>[2]NEWAGE_read!G40</f>
        <v>7.8000000000000007</v>
      </c>
      <c r="H18" s="5">
        <f>[2]NEWAGE_read!H40</f>
        <v>5.65</v>
      </c>
      <c r="I18" s="5">
        <f>[2]NEWAGE_read!I40</f>
        <v>30.210000000000004</v>
      </c>
      <c r="J18" s="5">
        <f>[2]NEWAGE_read!J40</f>
        <v>49.54</v>
      </c>
      <c r="K18" s="5">
        <f>[2]NEWAGE_read!K40</f>
        <v>17.399999999999999</v>
      </c>
      <c r="L18" s="5">
        <f>[2]NEWAGE_read!L40</f>
        <v>0.01</v>
      </c>
      <c r="M18" s="5">
        <f>[2]NEWAGE_read!M40</f>
        <v>1.95</v>
      </c>
      <c r="N18" s="5">
        <f>[2]NEWAGE_read!N40</f>
        <v>2.31</v>
      </c>
      <c r="O18" s="5">
        <f>[2]NEWAGE_read!O40</f>
        <v>0.26</v>
      </c>
      <c r="P18" s="5">
        <f>[2]NEWAGE_read!P40</f>
        <v>0.01</v>
      </c>
      <c r="Q18" s="23">
        <v>0.1</v>
      </c>
      <c r="R18" s="5">
        <f>[2]NEWAGE_read!R40</f>
        <v>14.03</v>
      </c>
      <c r="S18" s="25">
        <f>SUM(B18:R18)</f>
        <v>190.59999999999997</v>
      </c>
    </row>
    <row r="19" spans="1:20" ht="13.5" customHeight="1" x14ac:dyDescent="0.25">
      <c r="A19" s="4" t="str">
        <f>ele_prod_vorher!A19</f>
        <v>bCCS</v>
      </c>
      <c r="B19" s="16">
        <f>ele_prod_vorher!B19</f>
        <v>1.6751000000000147</v>
      </c>
      <c r="C19" s="5">
        <f>[2]NEWAGE_read!C41</f>
        <v>0</v>
      </c>
      <c r="D19" s="5">
        <f>[2]NEWAGE_read!D41</f>
        <v>0</v>
      </c>
      <c r="E19" s="5">
        <f>[2]NEWAGE_read!E41</f>
        <v>0</v>
      </c>
      <c r="F19" s="5">
        <f>[2]NEWAGE_read!F41</f>
        <v>0.11410000000000053</v>
      </c>
      <c r="G19" s="5">
        <f>[2]NEWAGE_read!G41</f>
        <v>0.48010000000000019</v>
      </c>
      <c r="H19" s="5">
        <f>[2]NEWAGE_read!H41</f>
        <v>1.5715999999999894</v>
      </c>
      <c r="I19" s="5">
        <f>[2]NEWAGE_read!I41</f>
        <v>1.272500000000008</v>
      </c>
      <c r="J19" s="5">
        <f>[2]NEWAGE_read!J41</f>
        <v>0.90229999999999677</v>
      </c>
      <c r="K19" s="5">
        <f>[2]NEWAGE_read!K41</f>
        <v>5.9599999999999653E-2</v>
      </c>
      <c r="L19" s="5">
        <f>[2]NEWAGE_read!L41</f>
        <v>0.61520000000000152</v>
      </c>
      <c r="M19" s="5">
        <f>[2]NEWAGE_read!M41</f>
        <v>0.18870000000000076</v>
      </c>
      <c r="N19" s="5">
        <f>[2]NEWAGE_read!N41</f>
        <v>0</v>
      </c>
      <c r="O19" s="5">
        <f>[2]NEWAGE_read!O41</f>
        <v>0</v>
      </c>
      <c r="P19" s="5">
        <f>[2]NEWAGE_read!P41</f>
        <v>0</v>
      </c>
      <c r="Q19" s="5">
        <f>[2]NEWAGE_read!Q41</f>
        <v>0.63830000000000098</v>
      </c>
      <c r="R19" s="5">
        <f>[2]NEWAGE_read!R41</f>
        <v>1.0841999999999956</v>
      </c>
      <c r="S19" s="25">
        <f>SUM(B19:R19)</f>
        <v>8.6017000000000081</v>
      </c>
    </row>
    <row r="20" spans="1:20" ht="13.5" customHeight="1" x14ac:dyDescent="0.25">
      <c r="A20" s="4" t="str">
        <f>ele_prod_vorher!A20</f>
        <v>mCCS</v>
      </c>
      <c r="B20" s="16">
        <f>ele_prod_vorher!B20</f>
        <v>1.322700000000026</v>
      </c>
      <c r="C20" s="5">
        <f>[2]NEWAGE_read!C42</f>
        <v>0.24449999999999861</v>
      </c>
      <c r="D20" s="5">
        <f>[2]NEWAGE_read!D42</f>
        <v>6.2599999999999767E-2</v>
      </c>
      <c r="E20" s="5">
        <f>[2]NEWAGE_read!E42</f>
        <v>0</v>
      </c>
      <c r="F20" s="5">
        <f>[2]NEWAGE_read!F42</f>
        <v>2.080900000000014</v>
      </c>
      <c r="G20" s="5">
        <f>[2]NEWAGE_read!G42</f>
        <v>1.2417999999999978</v>
      </c>
      <c r="H20" s="5">
        <f>[2]NEWAGE_read!H42</f>
        <v>1.0185000000000031</v>
      </c>
      <c r="I20" s="5">
        <f>[2]NEWAGE_read!I42</f>
        <v>6.4448999999999614</v>
      </c>
      <c r="J20" s="5">
        <f>[2]NEWAGE_read!J42</f>
        <v>20.242299999999886</v>
      </c>
      <c r="K20" s="31">
        <f>[2]NEWAGE_read!K42</f>
        <v>1.0000000000000009E-3</v>
      </c>
      <c r="L20" s="5">
        <f>[2]NEWAGE_read!L42</f>
        <v>1.0010000000000048</v>
      </c>
      <c r="M20" s="5">
        <f>[2]NEWAGE_read!M42</f>
        <v>5.1657000000000153</v>
      </c>
      <c r="N20" s="5">
        <f>[2]NEWAGE_read!N42</f>
        <v>26.628500000000258</v>
      </c>
      <c r="O20" s="5">
        <f>[2]NEWAGE_read!O42</f>
        <v>2.4679000000000144</v>
      </c>
      <c r="P20" s="5">
        <f>[2]NEWAGE_read!P42</f>
        <v>0.13039999999999985</v>
      </c>
      <c r="Q20" s="5">
        <f>[2]NEWAGE_read!Q42</f>
        <v>0</v>
      </c>
      <c r="R20" s="5">
        <f>[2]NEWAGE_read!R42</f>
        <v>4.0287000000000148</v>
      </c>
      <c r="S20" s="25">
        <f>SUM(B20:R20)</f>
        <v>72.081400000000187</v>
      </c>
    </row>
    <row r="21" spans="1:20" ht="13.5" customHeight="1" x14ac:dyDescent="0.25">
      <c r="A21" s="6" t="str">
        <f>'[1]NEWAGE_detailed_read (2)'!A21</f>
        <v>Summe:</v>
      </c>
      <c r="B21" s="17">
        <f t="shared" ref="B21:R21" si="0">SUM(B3:B20)</f>
        <v>619.28000000000009</v>
      </c>
      <c r="C21" s="8">
        <f t="shared" si="0"/>
        <v>565.1</v>
      </c>
      <c r="D21" s="8">
        <f t="shared" si="0"/>
        <v>61.290000000000006</v>
      </c>
      <c r="E21" s="8">
        <f t="shared" si="0"/>
        <v>66.95</v>
      </c>
      <c r="F21" s="8">
        <f t="shared" si="0"/>
        <v>890.85</v>
      </c>
      <c r="G21" s="8">
        <f t="shared" si="0"/>
        <v>750.20999999999992</v>
      </c>
      <c r="H21" s="8">
        <f t="shared" si="0"/>
        <v>415.88</v>
      </c>
      <c r="I21" s="8">
        <f t="shared" si="0"/>
        <v>2844.25</v>
      </c>
      <c r="J21" s="9">
        <f t="shared" si="0"/>
        <v>4322.7599999999993</v>
      </c>
      <c r="K21" s="8">
        <f t="shared" si="0"/>
        <v>441.09999999999991</v>
      </c>
      <c r="L21" s="8">
        <f t="shared" si="0"/>
        <v>1005.0899999999999</v>
      </c>
      <c r="M21" s="8">
        <f t="shared" si="0"/>
        <v>790.95000000000016</v>
      </c>
      <c r="N21" s="8">
        <f t="shared" si="0"/>
        <v>3296.07</v>
      </c>
      <c r="O21" s="8">
        <f t="shared" si="0"/>
        <v>263.58000000000004</v>
      </c>
      <c r="P21" s="8">
        <f t="shared" si="0"/>
        <v>885.31999999999994</v>
      </c>
      <c r="Q21" s="8">
        <f t="shared" si="0"/>
        <v>297.53000000000009</v>
      </c>
      <c r="R21" s="9">
        <f t="shared" si="0"/>
        <v>2119.13</v>
      </c>
      <c r="S21" s="27">
        <f>SUM(B21:R21)</f>
        <v>19635.34</v>
      </c>
      <c r="T21" s="10">
        <f>SUM(S3:S20)-S21</f>
        <v>0</v>
      </c>
    </row>
    <row r="22" spans="1:20" x14ac:dyDescent="0.25">
      <c r="B22" s="10"/>
    </row>
    <row r="23" spans="1:20" x14ac:dyDescent="0.25">
      <c r="A23" s="22"/>
    </row>
    <row r="26" spans="1:20" x14ac:dyDescent="0.25">
      <c r="A26" s="21"/>
    </row>
    <row r="27" spans="1:20" ht="15" customHeight="1" x14ac:dyDescent="0.25">
      <c r="A27" s="21"/>
      <c r="D27" s="32"/>
      <c r="E27" s="32"/>
      <c r="F27" s="32"/>
      <c r="G27" s="32"/>
    </row>
    <row r="28" spans="1:20" x14ac:dyDescent="0.25">
      <c r="A28" s="21"/>
      <c r="D28" s="32"/>
      <c r="E28" s="32"/>
      <c r="F28" s="32"/>
      <c r="G28" s="32"/>
    </row>
    <row r="29" spans="1:20" x14ac:dyDescent="0.25">
      <c r="D29" s="32"/>
      <c r="E29" s="32"/>
      <c r="F29" s="32"/>
      <c r="G29" s="32"/>
    </row>
    <row r="30" spans="1:20" x14ac:dyDescent="0.25">
      <c r="D30" s="32"/>
      <c r="E30" s="32"/>
      <c r="F30" s="32"/>
      <c r="G30" s="32"/>
    </row>
    <row r="31" spans="1:20" x14ac:dyDescent="0.25">
      <c r="A31" s="19"/>
      <c r="D31" s="32"/>
      <c r="E31" s="32"/>
      <c r="F31" s="32"/>
      <c r="G31" s="32"/>
    </row>
    <row r="32" spans="1:20" x14ac:dyDescent="0.25">
      <c r="A32" s="19"/>
      <c r="D32" s="32"/>
      <c r="E32" s="32"/>
      <c r="F32" s="32"/>
      <c r="G32" s="32"/>
    </row>
    <row r="33" spans="1:9" x14ac:dyDescent="0.25">
      <c r="A33" s="19"/>
      <c r="D33" s="32"/>
      <c r="E33" s="32"/>
      <c r="F33" s="32"/>
      <c r="G33" s="32"/>
    </row>
    <row r="34" spans="1:9" x14ac:dyDescent="0.25">
      <c r="A34" s="19"/>
      <c r="D34" s="32"/>
      <c r="E34" s="32"/>
      <c r="F34" s="32"/>
      <c r="G34" s="32"/>
    </row>
    <row r="35" spans="1:9" x14ac:dyDescent="0.25">
      <c r="A35" s="19"/>
      <c r="D35" s="32"/>
      <c r="E35" s="32"/>
      <c r="F35" s="32"/>
      <c r="G35" s="32"/>
    </row>
    <row r="36" spans="1:9" x14ac:dyDescent="0.25">
      <c r="A36" s="19"/>
    </row>
    <row r="37" spans="1:9" ht="15" customHeight="1" x14ac:dyDescent="0.25">
      <c r="A37" s="19"/>
    </row>
    <row r="38" spans="1:9" x14ac:dyDescent="0.25">
      <c r="A38" s="19"/>
    </row>
    <row r="39" spans="1:9" x14ac:dyDescent="0.25">
      <c r="A39" s="19"/>
    </row>
    <row r="40" spans="1:9" x14ac:dyDescent="0.25">
      <c r="A40" s="19"/>
    </row>
    <row r="41" spans="1:9" x14ac:dyDescent="0.25">
      <c r="A41" s="19"/>
      <c r="B41" s="28"/>
      <c r="C41" s="28"/>
      <c r="D41" s="28"/>
      <c r="E41" s="28"/>
      <c r="F41" s="28"/>
      <c r="G41" s="28"/>
      <c r="H41" s="28"/>
      <c r="I41" s="28"/>
    </row>
    <row r="42" spans="1:9" x14ac:dyDescent="0.25">
      <c r="A42" s="19"/>
    </row>
    <row r="43" spans="1:9" x14ac:dyDescent="0.25">
      <c r="A43" s="19"/>
      <c r="D43" s="33"/>
      <c r="E43" s="33"/>
      <c r="F43" s="33"/>
      <c r="G43" s="33"/>
    </row>
    <row r="44" spans="1:9" x14ac:dyDescent="0.25">
      <c r="A44" s="19"/>
      <c r="D44" s="33"/>
      <c r="E44" s="33"/>
      <c r="F44" s="33"/>
      <c r="G44" s="33"/>
    </row>
    <row r="45" spans="1:9" x14ac:dyDescent="0.25">
      <c r="A45" s="19"/>
      <c r="D45" s="33"/>
      <c r="E45" s="33"/>
      <c r="F45" s="33"/>
      <c r="G45" s="33"/>
    </row>
    <row r="46" spans="1:9" ht="15" customHeight="1" x14ac:dyDescent="0.25">
      <c r="A46" s="19"/>
      <c r="D46" s="33"/>
      <c r="E46" s="33"/>
      <c r="F46" s="33"/>
      <c r="G46" s="33"/>
    </row>
    <row r="47" spans="1:9" x14ac:dyDescent="0.25">
      <c r="A47" s="19"/>
      <c r="D47" s="33"/>
      <c r="E47" s="33"/>
      <c r="F47" s="33"/>
      <c r="G47" s="33"/>
    </row>
    <row r="48" spans="1:9" x14ac:dyDescent="0.25">
      <c r="D48" s="33"/>
      <c r="E48" s="33"/>
      <c r="F48" s="33"/>
      <c r="G48" s="33"/>
    </row>
    <row r="49" spans="4:7" x14ac:dyDescent="0.25">
      <c r="D49" s="33"/>
      <c r="E49" s="33"/>
      <c r="F49" s="33"/>
      <c r="G49" s="33"/>
    </row>
    <row r="50" spans="4:7" x14ac:dyDescent="0.25">
      <c r="D50" s="33"/>
      <c r="E50" s="33"/>
      <c r="F50" s="33"/>
      <c r="G50" s="33"/>
    </row>
    <row r="52" spans="4:7" x14ac:dyDescent="0.25">
      <c r="D52" s="33"/>
      <c r="E52" s="33"/>
      <c r="F52" s="33"/>
      <c r="G52" s="33"/>
    </row>
    <row r="53" spans="4:7" x14ac:dyDescent="0.25">
      <c r="D53" s="33"/>
      <c r="E53" s="33"/>
      <c r="F53" s="33"/>
      <c r="G53" s="33"/>
    </row>
    <row r="54" spans="4:7" x14ac:dyDescent="0.25">
      <c r="D54" s="33"/>
      <c r="E54" s="33"/>
      <c r="F54" s="33"/>
      <c r="G54" s="33"/>
    </row>
  </sheetData>
  <mergeCells count="3">
    <mergeCell ref="D27:G35"/>
    <mergeCell ref="D43:G50"/>
    <mergeCell ref="D52:G54"/>
  </mergeCells>
  <conditionalFormatting sqref="C21:I21 K21:Q21 S21 C10:S14 D9 D15 F9:S9 F15:S15 C16:S16 R18:S18 C18:P18 C17:N17 P17:S17 C8:S8 D7:S7 C19:S20 B3:S6 B8:B20">
    <cfRule type="cellIs" dxfId="34" priority="35" operator="equal">
      <formula>0</formula>
    </cfRule>
  </conditionalFormatting>
  <conditionalFormatting sqref="C21:I21 K21:Q21 S21 C10:S14 D9 D15 F9:S9 F15:S15 C16:S16 R18:S18 C18:P18 C17:N17 P17:S17 C8:S8 D7:S7 C19:S20 B3:S6 B8:B20">
    <cfRule type="cellIs" dxfId="33" priority="34" operator="greaterThan">
      <formula>0</formula>
    </cfRule>
  </conditionalFormatting>
  <conditionalFormatting sqref="B21 J21 R21">
    <cfRule type="cellIs" dxfId="32" priority="33" operator="equal">
      <formula>0</formula>
    </cfRule>
  </conditionalFormatting>
  <conditionalFormatting sqref="B21 J21 R21">
    <cfRule type="cellIs" dxfId="31" priority="32" operator="greaterThan">
      <formula>0</formula>
    </cfRule>
  </conditionalFormatting>
  <conditionalFormatting sqref="C9">
    <cfRule type="cellIs" dxfId="28" priority="29" operator="equal">
      <formula>0</formula>
    </cfRule>
  </conditionalFormatting>
  <conditionalFormatting sqref="C9">
    <cfRule type="cellIs" dxfId="27" priority="28" operator="greaterThan">
      <formula>0</formula>
    </cfRule>
  </conditionalFormatting>
  <conditionalFormatting sqref="C15">
    <cfRule type="cellIs" dxfId="26" priority="27" operator="equal">
      <formula>0</formula>
    </cfRule>
  </conditionalFormatting>
  <conditionalFormatting sqref="C15">
    <cfRule type="cellIs" dxfId="25" priority="26" operator="greaterThan">
      <formula>0</formula>
    </cfRule>
  </conditionalFormatting>
  <conditionalFormatting sqref="E9">
    <cfRule type="cellIs" dxfId="24" priority="25" operator="equal">
      <formula>0</formula>
    </cfRule>
  </conditionalFormatting>
  <conditionalFormatting sqref="E9">
    <cfRule type="cellIs" dxfId="23" priority="24" operator="greaterThan">
      <formula>0</formula>
    </cfRule>
  </conditionalFormatting>
  <conditionalFormatting sqref="E15">
    <cfRule type="cellIs" dxfId="22" priority="23" operator="equal">
      <formula>0</formula>
    </cfRule>
  </conditionalFormatting>
  <conditionalFormatting sqref="E15">
    <cfRule type="cellIs" dxfId="21" priority="22" operator="greaterThan">
      <formula>0</formula>
    </cfRule>
  </conditionalFormatting>
  <conditionalFormatting sqref="B22">
    <cfRule type="cellIs" dxfId="14" priority="15" operator="equal">
      <formula>0</formula>
    </cfRule>
  </conditionalFormatting>
  <conditionalFormatting sqref="Q18">
    <cfRule type="cellIs" dxfId="13" priority="14" operator="equal">
      <formula>0</formula>
    </cfRule>
  </conditionalFormatting>
  <conditionalFormatting sqref="Q18">
    <cfRule type="cellIs" dxfId="12" priority="13" operator="greaterThan">
      <formula>0</formula>
    </cfRule>
  </conditionalFormatting>
  <conditionalFormatting sqref="O17">
    <cfRule type="cellIs" dxfId="11" priority="12" operator="equal">
      <formula>0</formula>
    </cfRule>
  </conditionalFormatting>
  <conditionalFormatting sqref="O17">
    <cfRule type="cellIs" dxfId="10" priority="11" operator="greaterThan">
      <formula>0</formula>
    </cfRule>
  </conditionalFormatting>
  <conditionalFormatting sqref="C7">
    <cfRule type="cellIs" dxfId="9" priority="8" operator="equal">
      <formula>0</formula>
    </cfRule>
  </conditionalFormatting>
  <conditionalFormatting sqref="C7">
    <cfRule type="cellIs" dxfId="8" priority="7" operator="greaterThan">
      <formula>0</formula>
    </cfRule>
  </conditionalFormatting>
  <conditionalFormatting sqref="B7">
    <cfRule type="cellIs" dxfId="1" priority="2" operator="equal">
      <formula>0</formula>
    </cfRule>
  </conditionalFormatting>
  <conditionalFormatting sqref="B7">
    <cfRule type="cellIs" dxfId="0" priority="1" operator="greaterThan">
      <formula>0</formula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ele_prod_vorher</vt:lpstr>
      <vt:lpstr>ele_prod_bw</vt:lpstr>
      <vt:lpstr>ele_prod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Beestermöller</dc:creator>
  <cp:lastModifiedBy>Robert Beestermöller</cp:lastModifiedBy>
  <dcterms:created xsi:type="dcterms:W3CDTF">2013-05-14T12:16:45Z</dcterms:created>
  <dcterms:modified xsi:type="dcterms:W3CDTF">2016-02-03T10:03:24Z</dcterms:modified>
</cp:coreProperties>
</file>