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article_coupling\xcel_data\"/>
    </mc:Choice>
  </mc:AlternateContent>
  <bookViews>
    <workbookView xWindow="7500" yWindow="30" windowWidth="9630" windowHeight="11760" firstSheet="6" activeTab="8"/>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4" r:id="rId9"/>
    <sheet name="TFP_newage (2)" sheetId="23" r:id="rId10"/>
    <sheet name="Productivity_ob" sheetId="11" r:id="rId11"/>
    <sheet name="Productivity" sheetId="2" r:id="rId12"/>
    <sheet name="Factors" sheetId="3" r:id="rId13"/>
    <sheet name="Tabelle2" sheetId="21" r:id="rId14"/>
  </sheets>
  <definedNames>
    <definedName name="_xlnm._FilterDatabase" localSheetId="11" hidden="1">Productivity!$A$1:$BX$1</definedName>
    <definedName name="_xlnm._FilterDatabase" localSheetId="10"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V93" i="22"/>
  <c r="K93" i="22" s="1"/>
  <c r="V100" i="22"/>
  <c r="K100" i="22" s="1"/>
  <c r="X98" i="22"/>
  <c r="M98" i="22" s="1"/>
  <c r="Z96" i="22"/>
  <c r="O96" i="22" s="1"/>
  <c r="AB94" i="22"/>
  <c r="AC100" i="22"/>
  <c r="R100" i="22" s="1"/>
  <c r="V99" i="22"/>
  <c r="K99" i="22" s="1"/>
  <c r="X97" i="22"/>
  <c r="M97" i="22" s="1"/>
  <c r="Z95" i="22"/>
  <c r="O95" i="22" s="1"/>
  <c r="AA94" i="22"/>
  <c r="AB100" i="22"/>
  <c r="Q100" i="22" s="1"/>
  <c r="AC99" i="22"/>
  <c r="R99" i="22" s="1"/>
  <c r="AD98" i="22"/>
  <c r="S98" i="22" s="1"/>
  <c r="V98" i="22"/>
  <c r="K98" i="22" s="1"/>
  <c r="W97" i="22"/>
  <c r="L97" i="22" s="1"/>
  <c r="X96" i="22"/>
  <c r="M96" i="22" s="1"/>
  <c r="Y95" i="22"/>
  <c r="N95" i="22" s="1"/>
  <c r="Z94" i="22"/>
  <c r="AA93" i="22"/>
  <c r="P93" i="22" s="1"/>
  <c r="AA100" i="22"/>
  <c r="P100" i="22" s="1"/>
  <c r="AB99" i="22"/>
  <c r="Q99" i="22" s="1"/>
  <c r="AC98" i="22"/>
  <c r="R98" i="22" s="1"/>
  <c r="AD97" i="22"/>
  <c r="S97" i="22" s="1"/>
  <c r="V97" i="22"/>
  <c r="K97" i="22" s="1"/>
  <c r="W96" i="22"/>
  <c r="L96" i="22" s="1"/>
  <c r="X95" i="22"/>
  <c r="M95" i="22" s="1"/>
  <c r="Y94" i="22"/>
  <c r="Z93" i="22"/>
  <c r="O93" i="22" s="1"/>
  <c r="Z100" i="22"/>
  <c r="O100" i="22" s="1"/>
  <c r="AA99" i="22"/>
  <c r="P99" i="22" s="1"/>
  <c r="AB98" i="22"/>
  <c r="Q98" i="22" s="1"/>
  <c r="AC97" i="22"/>
  <c r="R97" i="22" s="1"/>
  <c r="AD96" i="22"/>
  <c r="S96" i="22" s="1"/>
  <c r="V96" i="22"/>
  <c r="K96" i="22" s="1"/>
  <c r="W95" i="22"/>
  <c r="L95" i="22" s="1"/>
  <c r="X94" i="22"/>
  <c r="Y93" i="22"/>
  <c r="N93" i="22" s="1"/>
  <c r="Y100" i="22"/>
  <c r="N100" i="22" s="1"/>
  <c r="Z99" i="22"/>
  <c r="O99" i="22" s="1"/>
  <c r="AA98" i="22"/>
  <c r="P98" i="22" s="1"/>
  <c r="AB97" i="22"/>
  <c r="Q97" i="22" s="1"/>
  <c r="AC96" i="22"/>
  <c r="R96" i="22" s="1"/>
  <c r="AD95" i="22"/>
  <c r="S95" i="22" s="1"/>
  <c r="V95" i="22"/>
  <c r="K95" i="22" s="1"/>
  <c r="W94" i="22"/>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V94" i="22"/>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N94" i="22" l="1"/>
  <c r="Q94" i="22"/>
  <c r="S94" i="22"/>
  <c r="R94" i="22"/>
  <c r="P94" i="22"/>
  <c r="O94" i="22"/>
  <c r="M94" i="22"/>
  <c r="K94" i="22"/>
  <c r="L94" i="22"/>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<sst xmlns="http://schemas.openxmlformats.org/spreadsheetml/2006/main" count="29738" uniqueCount="453">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</sst>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98">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0" borderId="0" xfId="2" applyNumberFormat="1" applyFont="1"/>
    <xf numFmtId="0" fontId="5" fillId="0" borderId="0" xfId="0" applyFont="1" applyAlignment="1">
      <alignment horizontal="center"/>
    </xf>
    <xf numFmtId="0" fontId="6" fillId="0" borderId="0" xfId="0" applyFont="1" applyAlignment="1">
      <alignment horizontal="center"/>
    </xf>
    <xf numFmtId="2" fontId="0" fillId="6" borderId="0" xfId="0" applyNumberFormat="1" applyFill="1" applyBorder="1"/>
    <xf numFmtId="2" fontId="0" fillId="6" borderId="7" xfId="0" applyNumberFormat="1" applyFill="1" applyBorder="1"/>
    <xf numFmtId="0" fontId="0" fillId="6" borderId="0" xfId="0" applyFill="1"/>
  </cellXfs>
  <cellStyles count="3">
    <cellStyle name="Link" xfId="1" builtinId="8"/>
    <cellStyle name="Prozent" xfId="2" builtinId="5"/>
    <cellStyle name="Standard" xfId="0" builtinId="0"/>
  </cellStyles>
  <dxfs count="9">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287197280"/>
        <c:axId val="287196720"/>
      </c:lineChart>
      <c:catAx>
        <c:axId val="287197280"/>
        <c:scaling>
          <c:orientation val="minMax"/>
        </c:scaling>
        <c:delete val="0"/>
        <c:axPos val="b"/>
        <c:numFmt formatCode="General" sourceLinked="0"/>
        <c:majorTickMark val="out"/>
        <c:minorTickMark val="none"/>
        <c:tickLblPos val="nextTo"/>
        <c:crossAx val="287196720"/>
        <c:crosses val="autoZero"/>
        <c:auto val="1"/>
        <c:lblAlgn val="ctr"/>
        <c:lblOffset val="100"/>
        <c:noMultiLvlLbl val="0"/>
      </c:catAx>
      <c:valAx>
        <c:axId val="287196720"/>
        <c:scaling>
          <c:orientation val="minMax"/>
        </c:scaling>
        <c:delete val="0"/>
        <c:axPos val="l"/>
        <c:majorGridlines/>
        <c:numFmt formatCode="0.00%" sourceLinked="1"/>
        <c:majorTickMark val="out"/>
        <c:minorTickMark val="none"/>
        <c:tickLblPos val="nextTo"/>
        <c:crossAx val="287197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64309616"/>
        <c:axId val="364310176"/>
      </c:lineChart>
      <c:catAx>
        <c:axId val="364309616"/>
        <c:scaling>
          <c:orientation val="minMax"/>
        </c:scaling>
        <c:delete val="0"/>
        <c:axPos val="b"/>
        <c:numFmt formatCode="General" sourceLinked="0"/>
        <c:majorTickMark val="out"/>
        <c:minorTickMark val="none"/>
        <c:tickLblPos val="nextTo"/>
        <c:crossAx val="364310176"/>
        <c:crosses val="autoZero"/>
        <c:auto val="1"/>
        <c:lblAlgn val="ctr"/>
        <c:lblOffset val="100"/>
        <c:noMultiLvlLbl val="0"/>
      </c:catAx>
      <c:valAx>
        <c:axId val="364310176"/>
        <c:scaling>
          <c:orientation val="minMax"/>
          <c:max val="5.7"/>
          <c:min val="0.5"/>
        </c:scaling>
        <c:delete val="0"/>
        <c:axPos val="l"/>
        <c:majorGridlines/>
        <c:numFmt formatCode="0.00%" sourceLinked="1"/>
        <c:majorTickMark val="out"/>
        <c:minorTickMark val="none"/>
        <c:tickLblPos val="nextTo"/>
        <c:crossAx val="364309616"/>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70564768"/>
        <c:axId val="370565328"/>
      </c:lineChart>
      <c:catAx>
        <c:axId val="370564768"/>
        <c:scaling>
          <c:orientation val="minMax"/>
        </c:scaling>
        <c:delete val="0"/>
        <c:axPos val="b"/>
        <c:numFmt formatCode="General" sourceLinked="1"/>
        <c:majorTickMark val="out"/>
        <c:minorTickMark val="none"/>
        <c:tickLblPos val="nextTo"/>
        <c:crossAx val="370565328"/>
        <c:crosses val="autoZero"/>
        <c:auto val="1"/>
        <c:lblAlgn val="ctr"/>
        <c:lblOffset val="100"/>
        <c:noMultiLvlLbl val="0"/>
      </c:catAx>
      <c:valAx>
        <c:axId val="370565328"/>
        <c:scaling>
          <c:orientation val="minMax"/>
        </c:scaling>
        <c:delete val="0"/>
        <c:axPos val="l"/>
        <c:majorGridlines/>
        <c:numFmt formatCode="General" sourceLinked="1"/>
        <c:majorTickMark val="out"/>
        <c:minorTickMark val="none"/>
        <c:tickLblPos val="nextTo"/>
        <c:crossAx val="370564768"/>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72310016"/>
        <c:axId val="372310576"/>
      </c:lineChart>
      <c:catAx>
        <c:axId val="372310016"/>
        <c:scaling>
          <c:orientation val="minMax"/>
        </c:scaling>
        <c:delete val="0"/>
        <c:axPos val="b"/>
        <c:numFmt formatCode="General" sourceLinked="1"/>
        <c:majorTickMark val="out"/>
        <c:minorTickMark val="none"/>
        <c:tickLblPos val="nextTo"/>
        <c:crossAx val="372310576"/>
        <c:crosses val="autoZero"/>
        <c:auto val="1"/>
        <c:lblAlgn val="ctr"/>
        <c:lblOffset val="100"/>
        <c:noMultiLvlLbl val="0"/>
      </c:catAx>
      <c:valAx>
        <c:axId val="372310576"/>
        <c:scaling>
          <c:orientation val="minMax"/>
          <c:max val="2.6"/>
          <c:min val="0.5"/>
        </c:scaling>
        <c:delete val="0"/>
        <c:axPos val="l"/>
        <c:majorGridlines/>
        <c:numFmt formatCode="General" sourceLinked="1"/>
        <c:majorTickMark val="out"/>
        <c:minorTickMark val="none"/>
        <c:tickLblPos val="nextTo"/>
        <c:crossAx val="37231001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72322336"/>
        <c:axId val="372532448"/>
      </c:lineChart>
      <c:catAx>
        <c:axId val="372322336"/>
        <c:scaling>
          <c:orientation val="minMax"/>
        </c:scaling>
        <c:delete val="0"/>
        <c:axPos val="b"/>
        <c:numFmt formatCode="General" sourceLinked="1"/>
        <c:majorTickMark val="out"/>
        <c:minorTickMark val="none"/>
        <c:tickLblPos val="nextTo"/>
        <c:crossAx val="372532448"/>
        <c:crosses val="autoZero"/>
        <c:auto val="1"/>
        <c:lblAlgn val="ctr"/>
        <c:lblOffset val="100"/>
        <c:noMultiLvlLbl val="0"/>
      </c:catAx>
      <c:valAx>
        <c:axId val="372532448"/>
        <c:scaling>
          <c:orientation val="minMax"/>
          <c:max val="1.8"/>
          <c:min val="0.75000000000000011"/>
        </c:scaling>
        <c:delete val="0"/>
        <c:axPos val="l"/>
        <c:majorGridlines/>
        <c:numFmt formatCode="General" sourceLinked="1"/>
        <c:majorTickMark val="out"/>
        <c:minorTickMark val="none"/>
        <c:tickLblPos val="nextTo"/>
        <c:crossAx val="372322336"/>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72544208"/>
        <c:axId val="372544768"/>
      </c:lineChart>
      <c:catAx>
        <c:axId val="372544208"/>
        <c:scaling>
          <c:orientation val="minMax"/>
        </c:scaling>
        <c:delete val="0"/>
        <c:axPos val="b"/>
        <c:numFmt formatCode="General" sourceLinked="1"/>
        <c:majorTickMark val="out"/>
        <c:minorTickMark val="none"/>
        <c:tickLblPos val="nextTo"/>
        <c:crossAx val="372544768"/>
        <c:crosses val="autoZero"/>
        <c:auto val="1"/>
        <c:lblAlgn val="ctr"/>
        <c:lblOffset val="100"/>
        <c:noMultiLvlLbl val="0"/>
      </c:catAx>
      <c:valAx>
        <c:axId val="372544768"/>
        <c:scaling>
          <c:orientation val="minMax"/>
        </c:scaling>
        <c:delete val="0"/>
        <c:axPos val="l"/>
        <c:majorGridlines/>
        <c:numFmt formatCode="General" sourceLinked="1"/>
        <c:majorTickMark val="out"/>
        <c:minorTickMark val="none"/>
        <c:tickLblPos val="nextTo"/>
        <c:crossAx val="37254420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73485680"/>
        <c:axId val="373486240"/>
      </c:lineChart>
      <c:catAx>
        <c:axId val="373485680"/>
        <c:scaling>
          <c:orientation val="minMax"/>
        </c:scaling>
        <c:delete val="0"/>
        <c:axPos val="b"/>
        <c:numFmt formatCode="General" sourceLinked="1"/>
        <c:majorTickMark val="out"/>
        <c:minorTickMark val="none"/>
        <c:tickLblPos val="nextTo"/>
        <c:crossAx val="373486240"/>
        <c:crosses val="autoZero"/>
        <c:auto val="1"/>
        <c:lblAlgn val="ctr"/>
        <c:lblOffset val="100"/>
        <c:noMultiLvlLbl val="0"/>
      </c:catAx>
      <c:valAx>
        <c:axId val="373486240"/>
        <c:scaling>
          <c:orientation val="minMax"/>
          <c:max val="5.7"/>
          <c:min val="0.5"/>
        </c:scaling>
        <c:delete val="0"/>
        <c:axPos val="l"/>
        <c:majorGridlines/>
        <c:numFmt formatCode="General" sourceLinked="1"/>
        <c:majorTickMark val="out"/>
        <c:minorTickMark val="none"/>
        <c:tickLblPos val="nextTo"/>
        <c:crossAx val="37348568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370126144"/>
        <c:axId val="370126704"/>
      </c:lineChart>
      <c:catAx>
        <c:axId val="370126144"/>
        <c:scaling>
          <c:orientation val="minMax"/>
        </c:scaling>
        <c:delete val="0"/>
        <c:axPos val="b"/>
        <c:numFmt formatCode="General" sourceLinked="1"/>
        <c:majorTickMark val="out"/>
        <c:minorTickMark val="none"/>
        <c:tickLblPos val="nextTo"/>
        <c:crossAx val="370126704"/>
        <c:crosses val="autoZero"/>
        <c:auto val="1"/>
        <c:lblAlgn val="ctr"/>
        <c:lblOffset val="100"/>
        <c:noMultiLvlLbl val="0"/>
      </c:catAx>
      <c:valAx>
        <c:axId val="370126704"/>
        <c:scaling>
          <c:orientation val="minMax"/>
          <c:max val="5.7"/>
          <c:min val="0.5"/>
        </c:scaling>
        <c:delete val="0"/>
        <c:axPos val="l"/>
        <c:majorGridlines/>
        <c:numFmt formatCode="General" sourceLinked="1"/>
        <c:majorTickMark val="out"/>
        <c:minorTickMark val="none"/>
        <c:tickLblPos val="nextTo"/>
        <c:crossAx val="370126144"/>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ColWidth="11.42578125" defaultRowHeight="15" x14ac:dyDescent="0.25"/>
  <cols>
    <col min="3" max="3" width="10.28515625" customWidth="1"/>
    <col min="5" max="5" width="4.28515625" customWidth="1"/>
    <col min="11" max="11" width="11.85546875" customWidth="1"/>
  </cols>
  <sheetData>
    <row r="2" spans="5:11" ht="81" customHeight="1" x14ac:dyDescent="0.9">
      <c r="E2" s="93" t="s">
        <v>0</v>
      </c>
      <c r="F2" s="93"/>
      <c r="G2" s="93"/>
      <c r="H2" s="93"/>
      <c r="I2" s="93"/>
      <c r="J2" s="93"/>
      <c r="K2" s="93"/>
    </row>
    <row r="3" spans="5:11" ht="23.25" x14ac:dyDescent="0.35">
      <c r="E3" s="94" t="s">
        <v>2</v>
      </c>
      <c r="F3" s="94"/>
      <c r="G3" s="94"/>
      <c r="H3" s="94"/>
      <c r="I3" s="94"/>
      <c r="J3" s="94"/>
      <c r="K3" s="94"/>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baseColWidth="10"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baseColWidth="10"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L81" zoomScale="85" zoomScaleNormal="85" workbookViewId="0">
      <selection activeCell="AE95" sqref="AE95"/>
    </sheetView>
  </sheetViews>
  <sheetFormatPr baseColWidth="10"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AA80">
        <v>-1.7347533766270542E-2</v>
      </c>
      <c r="AC80">
        <v>2.3504468493093664E-2</v>
      </c>
      <c r="AD80">
        <v>-3.9550926209087331E-2</v>
      </c>
      <c r="AE80">
        <v>-2.5547982583016215E-2</v>
      </c>
      <c r="AF80">
        <v>-3.1778791297972293E-2</v>
      </c>
      <c r="AG80">
        <v>-3.0654884829445145E-2</v>
      </c>
      <c r="AH80">
        <v>-3.8068264445952696E-2</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AA81">
        <v>-1.947790132048844E-2</v>
      </c>
      <c r="AC81">
        <v>-3.2029984020552113E-2</v>
      </c>
      <c r="AD81">
        <v>-4.671216906225175E-2</v>
      </c>
      <c r="AE81">
        <v>-4.9316705072211212E-2</v>
      </c>
      <c r="AF81">
        <v>-4.6723848151833225E-2</v>
      </c>
      <c r="AG81">
        <v>-3.1061015017236775E-2</v>
      </c>
      <c r="AH81">
        <v>-3.4675533267265732E-2</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AA82">
        <v>-1.0475807200891982E-2</v>
      </c>
      <c r="AC82">
        <v>-3.3099773349172079E-2</v>
      </c>
      <c r="AD82">
        <v>-4.3455469231456073E-2</v>
      </c>
      <c r="AE82">
        <v>-3.274916581891852E-2</v>
      </c>
      <c r="AF82">
        <v>-3.2608132373945067E-2</v>
      </c>
      <c r="AG82">
        <v>-3.3481205358070081E-2</v>
      </c>
      <c r="AH82">
        <v>-3.4610354870047086E-2</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AA83">
        <v>4.1430696514054483E-2</v>
      </c>
      <c r="AC83">
        <v>5.1158551247501863E-2</v>
      </c>
      <c r="AD83">
        <v>4.8894602000056374E-2</v>
      </c>
      <c r="AE83">
        <v>4.8051100262513927E-2</v>
      </c>
      <c r="AF83">
        <v>4.7339086957722022E-2</v>
      </c>
      <c r="AG83">
        <v>5.3254457386431336E-2</v>
      </c>
      <c r="AH83">
        <v>4.8466311651306722E-2</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AA84">
        <v>-7.1835084456366616E-5</v>
      </c>
      <c r="AC84">
        <v>4.1214830694931689E-2</v>
      </c>
      <c r="AD84">
        <v>2.8345604990501663E-2</v>
      </c>
      <c r="AE84">
        <v>3.0987346542380834E-2</v>
      </c>
      <c r="AF84">
        <v>2.7796912387900122E-2</v>
      </c>
      <c r="AG84">
        <v>3.7868878342469041E-2</v>
      </c>
      <c r="AH84">
        <v>3.9210746371483605E-2</v>
      </c>
    </row>
    <row r="85" spans="1:34" x14ac:dyDescent="0.25">
      <c r="A85" s="59"/>
      <c r="B85" s="53"/>
      <c r="C85" s="53"/>
      <c r="D85" s="61">
        <f>B70-D84</f>
        <v>-7.3100070650881088E-3</v>
      </c>
      <c r="E85" s="53"/>
      <c r="F85" s="53"/>
      <c r="G85" s="53"/>
      <c r="H85" s="53"/>
      <c r="I85" s="53"/>
      <c r="J85" s="53"/>
      <c r="K85" s="53"/>
      <c r="L85" s="53"/>
      <c r="M85" s="53"/>
      <c r="N85" s="53"/>
      <c r="O85" s="62"/>
      <c r="AA85">
        <v>3.9611245575781107E-2</v>
      </c>
      <c r="AC85">
        <v>4.5068537025291691E-2</v>
      </c>
      <c r="AD85">
        <v>4.6248247331998983E-2</v>
      </c>
      <c r="AE85">
        <v>4.2244439634412198E-2</v>
      </c>
      <c r="AF85">
        <v>3.4879635631159596E-2</v>
      </c>
      <c r="AG85">
        <v>2.8035145052211188E-2</v>
      </c>
      <c r="AH85">
        <v>2.2753588698433646E-2</v>
      </c>
    </row>
    <row r="86" spans="1:34" x14ac:dyDescent="0.25">
      <c r="AA86">
        <v>3.1014258196289314E-2</v>
      </c>
      <c r="AC86">
        <v>4.0469492613962724E-2</v>
      </c>
      <c r="AD86">
        <v>3.2926633979842815E-2</v>
      </c>
      <c r="AE86">
        <v>3.4135323013640646E-2</v>
      </c>
      <c r="AF86">
        <v>3.6236287356452068E-2</v>
      </c>
      <c r="AG86">
        <v>3.6531961467618841E-2</v>
      </c>
      <c r="AH86">
        <v>1.0520541718958162E-2</v>
      </c>
    </row>
    <row r="87" spans="1:34" x14ac:dyDescent="0.25">
      <c r="AA87">
        <v>4.1214969186944644E-2</v>
      </c>
      <c r="AC87">
        <v>3.1621937287177104E-2</v>
      </c>
      <c r="AD87">
        <v>4.2301293702096718E-2</v>
      </c>
      <c r="AE87">
        <v>4.8516183721503445E-2</v>
      </c>
      <c r="AF87">
        <v>4.9710177954206972E-2</v>
      </c>
      <c r="AG87">
        <v>3.1417247480668889E-2</v>
      </c>
      <c r="AH87">
        <v>5.039962274175832E-2</v>
      </c>
    </row>
    <row r="88" spans="1:34" x14ac:dyDescent="0.25">
      <c r="AA88">
        <v>4.6960987734096092E-2</v>
      </c>
      <c r="AC88">
        <v>3.9489428062326304E-2</v>
      </c>
      <c r="AD88">
        <v>3.61388812273283E-2</v>
      </c>
      <c r="AE88">
        <v>4.4142040733106236E-2</v>
      </c>
      <c r="AF88">
        <v>4.7101834889081443E-2</v>
      </c>
      <c r="AG88">
        <v>4.6158019049476189E-2</v>
      </c>
      <c r="AH88">
        <v>4.9147589310131953E-2</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IF(ABS(V93)&lt;0.05,V105,V105*(1-(V93/$T$105)))</f>
        <v>0.92041231326967698</v>
      </c>
      <c r="L93" s="28">
        <f t="shared" ref="L93:S93" si="59">IF(ABS(W93)&lt;0.05,W105,W105*(1-(W93/$T$105)))</f>
        <v>0.82213785395602312</v>
      </c>
      <c r="M93" s="28">
        <f t="shared" si="59"/>
        <v>1.0701268399038664</v>
      </c>
      <c r="N93" s="28">
        <f t="shared" si="59"/>
        <v>0.92771464285921157</v>
      </c>
      <c r="O93" s="22">
        <f t="shared" si="59"/>
        <v>0.90388535645528467</v>
      </c>
      <c r="P93" s="22">
        <f t="shared" si="59"/>
        <v>0.7615906737075151</v>
      </c>
      <c r="Q93" s="22">
        <f t="shared" si="59"/>
        <v>0.80261228753175873</v>
      </c>
      <c r="R93" s="22">
        <f t="shared" si="59"/>
        <v>1.0069208496405642</v>
      </c>
      <c r="S93" s="23">
        <f t="shared" si="59"/>
        <v>0.88403287669930952</v>
      </c>
      <c r="U93" s="89">
        <v>2015</v>
      </c>
      <c r="V93" s="83">
        <f t="array" ref="V93:AD100">TRANSPOSE(AA80:AH88)</f>
        <v>-1.7347533766270542E-2</v>
      </c>
      <c r="W93" s="83">
        <v>-1.947790132048844E-2</v>
      </c>
      <c r="X93" s="83">
        <v>-1.0475807200891982E-2</v>
      </c>
      <c r="Y93" s="83">
        <v>4.1430696514054483E-2</v>
      </c>
      <c r="Z93" s="83">
        <v>-7.1835084456366616E-5</v>
      </c>
      <c r="AA93" s="83">
        <v>3.9611245575781107E-2</v>
      </c>
      <c r="AB93" s="83">
        <v>3.1014258196289314E-2</v>
      </c>
      <c r="AC93" s="83">
        <v>4.1214969186944644E-2</v>
      </c>
      <c r="AD93" s="83">
        <v>4.6960987734096092E-2</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(K93+K95)/2</f>
        <v>0.86022854470824672</v>
      </c>
      <c r="L94" s="28">
        <f t="shared" ref="L94:S94" si="63">(L93+L95)/2</f>
        <v>0.75809255466652048</v>
      </c>
      <c r="M94" s="28">
        <f t="shared" si="63"/>
        <v>0.93056852967849779</v>
      </c>
      <c r="N94" s="28">
        <f t="shared" si="63"/>
        <v>0.8045995155167831</v>
      </c>
      <c r="O94" s="28">
        <f t="shared" si="63"/>
        <v>0.79214312108987062</v>
      </c>
      <c r="P94" s="28">
        <f t="shared" si="63"/>
        <v>0.67763402647309146</v>
      </c>
      <c r="Q94" s="28">
        <f t="shared" si="63"/>
        <v>0.76668603461128204</v>
      </c>
      <c r="R94" s="28">
        <f t="shared" si="63"/>
        <v>0.88457933763291652</v>
      </c>
      <c r="S94" s="28">
        <f t="shared" si="63"/>
        <v>0.78094041394137248</v>
      </c>
      <c r="U94" s="89">
        <v>2020</v>
      </c>
      <c r="V94" s="83">
        <v>0</v>
      </c>
      <c r="W94" s="83">
        <v>0</v>
      </c>
      <c r="X94" s="83">
        <v>0</v>
      </c>
      <c r="Y94" s="83">
        <v>0</v>
      </c>
      <c r="Z94" s="83">
        <v>0</v>
      </c>
      <c r="AA94" s="83">
        <v>0</v>
      </c>
      <c r="AB94" s="83">
        <v>0</v>
      </c>
      <c r="AC94" s="83">
        <v>0</v>
      </c>
      <c r="AD94" s="83">
        <v>0</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IF(ABS(V95)&lt;0.05,V107,V107*(1-(V95/$T$105)))</f>
        <v>0.80004477614681635</v>
      </c>
      <c r="L95" s="28">
        <f t="shared" ref="L95:S95" si="64">IF(ABS(W95)&lt;0.05,W107,W107*(1-(W95/$T$105)))</f>
        <v>0.69404725537701784</v>
      </c>
      <c r="M95" s="28">
        <f t="shared" si="64"/>
        <v>0.79101021945312933</v>
      </c>
      <c r="N95" s="28">
        <f t="shared" si="64"/>
        <v>0.68148438817435453</v>
      </c>
      <c r="O95" s="22">
        <f t="shared" si="64"/>
        <v>0.68040088572445645</v>
      </c>
      <c r="P95" s="22">
        <f t="shared" si="64"/>
        <v>0.59367737923866781</v>
      </c>
      <c r="Q95" s="22">
        <f t="shared" si="64"/>
        <v>0.73075978169080547</v>
      </c>
      <c r="R95" s="22">
        <f t="shared" si="64"/>
        <v>0.76223782562526887</v>
      </c>
      <c r="S95" s="23">
        <f t="shared" si="64"/>
        <v>0.67784795118343544</v>
      </c>
      <c r="U95" s="89">
        <v>2025</v>
      </c>
      <c r="V95" s="83">
        <v>2.3504468493093664E-2</v>
      </c>
      <c r="W95" s="83">
        <v>-3.2029984020552113E-2</v>
      </c>
      <c r="X95" s="83">
        <v>-3.3099773349172079E-2</v>
      </c>
      <c r="Y95" s="83">
        <v>5.1158551247501863E-2</v>
      </c>
      <c r="Z95" s="83">
        <v>4.1214830694931689E-2</v>
      </c>
      <c r="AA95" s="83">
        <v>4.5068537025291691E-2</v>
      </c>
      <c r="AB95" s="83">
        <v>4.0469492613962724E-2</v>
      </c>
      <c r="AC95" s="83">
        <v>3.1621937287177104E-2</v>
      </c>
      <c r="AD95" s="83">
        <v>3.9489428062326304E-2</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ref="K96:K100" si="65">IF(ABS(V96)&lt;0.05,V108,V108*(1-(V96/$T$105)))</f>
        <v>0.62420577988282533</v>
      </c>
      <c r="L96" s="28">
        <f t="shared" ref="L96:L100" si="66">IF(ABS(W96)&lt;0.05,W108,W108*(1-(W96/$T$105)))</f>
        <v>0.61611507107068686</v>
      </c>
      <c r="M96" s="28">
        <f t="shared" ref="M96:M100" si="67">IF(ABS(X96)&lt;0.05,X108,X108*(1-(X96/$T$105)))</f>
        <v>0.7441238847672027</v>
      </c>
      <c r="N96" s="28">
        <f t="shared" ref="N96:N100" si="68">IF(ABS(Y96)&lt;0.05,Y108,Y108*(1-(Y96/$T$105)))</f>
        <v>0.67594568261147858</v>
      </c>
      <c r="O96" s="22">
        <f t="shared" ref="O96:O100" si="69">IF(ABS(Z96)&lt;0.05,Z108,Z108*(1-(Z96/$T$105)))</f>
        <v>0.57255502663649771</v>
      </c>
      <c r="P96" s="22">
        <f t="shared" ref="P96:P100" si="70">IF(ABS(AA96)&lt;0.05,AA108,AA108*(1-(AA96/$T$105)))</f>
        <v>0.47843401438568006</v>
      </c>
      <c r="Q96" s="22">
        <f t="shared" ref="Q96:Q100" si="71">IF(ABS(AB96)&lt;0.05,AB108,AB108*(1-(AB96/$T$105)))</f>
        <v>0.5890545216952161</v>
      </c>
      <c r="R96" s="22">
        <f t="shared" ref="R96:R100" si="72">IF(ABS(AC96)&lt;0.05,AC108,AC108*(1-(AC96/$T$105)))</f>
        <v>0.65547133649762923</v>
      </c>
      <c r="S96" s="23">
        <f t="shared" ref="S96:S100" si="73">IF(ABS(AD96)&lt;0.05,AD108,AD108*(1-(AD96/$T$105)))</f>
        <v>0.58392654687373047</v>
      </c>
      <c r="U96" s="89">
        <v>2030</v>
      </c>
      <c r="V96" s="83">
        <v>-3.9550926209087331E-2</v>
      </c>
      <c r="W96" s="83">
        <v>-4.671216906225175E-2</v>
      </c>
      <c r="X96" s="83">
        <v>-4.3455469231456073E-2</v>
      </c>
      <c r="Y96" s="83">
        <v>4.8894602000056374E-2</v>
      </c>
      <c r="Z96" s="83">
        <v>2.8345604990501663E-2</v>
      </c>
      <c r="AA96" s="83">
        <v>4.6248247331998983E-2</v>
      </c>
      <c r="AB96" s="83">
        <v>3.2926633979842815E-2</v>
      </c>
      <c r="AC96" s="83">
        <v>4.2301293702096718E-2</v>
      </c>
      <c r="AD96" s="83">
        <v>3.61388812273283E-2</v>
      </c>
    </row>
    <row r="97" spans="1:30" ht="15.75" thickBot="1" x14ac:dyDescent="0.3">
      <c r="A97" s="12">
        <v>2035</v>
      </c>
      <c r="B97" s="50">
        <f t="shared" ref="B97:B98" si="7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5"/>
        <v>0.55450069716015682</v>
      </c>
      <c r="L97" s="28">
        <f t="shared" si="66"/>
        <v>0.55529797414452131</v>
      </c>
      <c r="M97" s="28">
        <f t="shared" si="67"/>
        <v>0.71585122107704324</v>
      </c>
      <c r="N97" s="28">
        <f t="shared" si="68"/>
        <v>0.66958308743012329</v>
      </c>
      <c r="O97" s="22">
        <f t="shared" si="69"/>
        <v>0.52064589454581167</v>
      </c>
      <c r="P97" s="22">
        <f t="shared" si="70"/>
        <v>0.40952498995791242</v>
      </c>
      <c r="Q97" s="22">
        <f t="shared" si="71"/>
        <v>0.48868504388250211</v>
      </c>
      <c r="R97" s="22">
        <f t="shared" si="72"/>
        <v>0.62187874671282206</v>
      </c>
      <c r="S97" s="23">
        <f t="shared" si="73"/>
        <v>0.50991499617922897</v>
      </c>
      <c r="U97" s="89">
        <v>2035</v>
      </c>
      <c r="V97" s="83">
        <v>-2.5547982583016215E-2</v>
      </c>
      <c r="W97" s="83">
        <v>-4.9316705072211212E-2</v>
      </c>
      <c r="X97" s="83">
        <v>-3.274916581891852E-2</v>
      </c>
      <c r="Y97" s="83">
        <v>4.8051100262513927E-2</v>
      </c>
      <c r="Z97" s="83">
        <v>3.0987346542380834E-2</v>
      </c>
      <c r="AA97" s="83">
        <v>4.2244439634412198E-2</v>
      </c>
      <c r="AB97" s="83">
        <v>3.4135323013640646E-2</v>
      </c>
      <c r="AC97" s="83">
        <v>4.8516183721503445E-2</v>
      </c>
      <c r="AD97" s="83">
        <v>4.4142040733106236E-2</v>
      </c>
    </row>
    <row r="98" spans="1:30" ht="15.75" thickBot="1" x14ac:dyDescent="0.3">
      <c r="A98" s="12">
        <v>2040</v>
      </c>
      <c r="B98" s="50">
        <f t="shared" si="7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5"/>
        <v>0.50331905024393297</v>
      </c>
      <c r="L98" s="28">
        <f t="shared" si="66"/>
        <v>0.50934657205077571</v>
      </c>
      <c r="M98" s="28">
        <f t="shared" si="67"/>
        <v>0.66140771596493009</v>
      </c>
      <c r="N98" s="28">
        <f t="shared" si="68"/>
        <v>0.63823104190048963</v>
      </c>
      <c r="O98" s="22">
        <f t="shared" si="69"/>
        <v>0.44312658365484109</v>
      </c>
      <c r="P98" s="22">
        <f t="shared" si="70"/>
        <v>0.34091602597217568</v>
      </c>
      <c r="Q98" s="22">
        <f t="shared" si="71"/>
        <v>0.40417529206653718</v>
      </c>
      <c r="R98" s="22">
        <f t="shared" si="72"/>
        <v>0.50343249293841996</v>
      </c>
      <c r="S98" s="23">
        <f t="shared" si="73"/>
        <v>0.46564717228695313</v>
      </c>
      <c r="U98" s="89">
        <v>2040</v>
      </c>
      <c r="V98" s="83">
        <v>-3.1778791297972293E-2</v>
      </c>
      <c r="W98" s="83">
        <v>-4.6723848151833225E-2</v>
      </c>
      <c r="X98" s="83">
        <v>-3.2608132373945067E-2</v>
      </c>
      <c r="Y98" s="83">
        <v>4.7339086957722022E-2</v>
      </c>
      <c r="Z98" s="83">
        <v>2.7796912387900122E-2</v>
      </c>
      <c r="AA98" s="83">
        <v>3.4879635631159596E-2</v>
      </c>
      <c r="AB98" s="83">
        <v>3.6236287356452068E-2</v>
      </c>
      <c r="AC98" s="83">
        <v>4.9710177954206972E-2</v>
      </c>
      <c r="AD98" s="83">
        <v>4.7101834889081443E-2</v>
      </c>
    </row>
    <row r="99" spans="1:30" ht="15.75" thickBot="1" x14ac:dyDescent="0.3">
      <c r="A99" s="12">
        <v>2045</v>
      </c>
      <c r="B99" s="50">
        <f t="shared" ref="B99" si="7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5"/>
        <v>0.46957341272834741</v>
      </c>
      <c r="L99" s="28">
        <f t="shared" si="66"/>
        <v>0.48406132934901325</v>
      </c>
      <c r="M99" s="28">
        <f t="shared" si="67"/>
        <v>0.6091547382375444</v>
      </c>
      <c r="N99" s="28">
        <f t="shared" si="68"/>
        <v>0.60988777925411264</v>
      </c>
      <c r="O99" s="22">
        <f t="shared" si="69"/>
        <v>0.39167508854962391</v>
      </c>
      <c r="P99" s="22">
        <f t="shared" si="70"/>
        <v>0.29386874765389726</v>
      </c>
      <c r="Q99" s="22">
        <f t="shared" si="71"/>
        <v>0.34551707516826075</v>
      </c>
      <c r="R99" s="22">
        <f t="shared" si="72"/>
        <v>0.45414706803988558</v>
      </c>
      <c r="S99" s="23">
        <f t="shared" si="73"/>
        <v>0.41532151591104066</v>
      </c>
      <c r="U99" s="89">
        <v>2045</v>
      </c>
      <c r="V99" s="83">
        <v>-3.0654884829445145E-2</v>
      </c>
      <c r="W99" s="83">
        <v>-3.1061015017236775E-2</v>
      </c>
      <c r="X99" s="83">
        <v>-3.3481205358070081E-2</v>
      </c>
      <c r="Y99" s="83">
        <v>5.3254457386431336E-2</v>
      </c>
      <c r="Z99" s="83">
        <v>3.7868878342469041E-2</v>
      </c>
      <c r="AA99" s="83">
        <v>2.8035145052211188E-2</v>
      </c>
      <c r="AB99" s="83">
        <v>3.6531961467618841E-2</v>
      </c>
      <c r="AC99" s="83">
        <v>3.1417247480668889E-2</v>
      </c>
      <c r="AD99" s="83">
        <v>4.6158019049476189E-2</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5"/>
        <v>0.43021338335378845</v>
      </c>
      <c r="L100" s="28">
        <f t="shared" si="66"/>
        <v>0.44607514365064144</v>
      </c>
      <c r="M100" s="28">
        <f t="shared" si="67"/>
        <v>0.53515287343573303</v>
      </c>
      <c r="N100" s="28">
        <f t="shared" si="68"/>
        <v>0.55948578037424934</v>
      </c>
      <c r="O100" s="22">
        <f t="shared" si="69"/>
        <v>0.31891110827049135</v>
      </c>
      <c r="P100" s="22">
        <f t="shared" si="70"/>
        <v>0.24699349293636993</v>
      </c>
      <c r="Q100" s="22">
        <f t="shared" si="71"/>
        <v>0.2802895634826556</v>
      </c>
      <c r="R100" s="22">
        <f t="shared" si="72"/>
        <v>0.42680012949509499</v>
      </c>
      <c r="S100" s="23">
        <f t="shared" si="73"/>
        <v>0.36991856526114997</v>
      </c>
      <c r="U100" s="91">
        <v>2050</v>
      </c>
      <c r="V100" s="83">
        <v>-3.8068264445952696E-2</v>
      </c>
      <c r="W100" s="83">
        <v>-3.4675533267265732E-2</v>
      </c>
      <c r="X100" s="83">
        <v>-3.4610354870047086E-2</v>
      </c>
      <c r="Y100" s="83">
        <v>4.8466311651306722E-2</v>
      </c>
      <c r="Z100" s="83">
        <v>3.9210746371483605E-2</v>
      </c>
      <c r="AA100" s="83">
        <v>2.2753588698433646E-2</v>
      </c>
      <c r="AB100" s="83">
        <v>1.0520541718958162E-2</v>
      </c>
      <c r="AC100" s="83">
        <v>5.039962274175832E-2</v>
      </c>
      <c r="AD100" s="83">
        <v>4.9147589310131953E-2</v>
      </c>
    </row>
    <row r="101" spans="1:30" x14ac:dyDescent="0.25">
      <c r="A101" s="77" t="s">
        <v>432</v>
      </c>
      <c r="B101" s="74">
        <f>(B100/B92)^(1/($A$13-$A$5))-1</f>
        <v>-1.7179401454748944E-2</v>
      </c>
      <c r="C101" s="74">
        <f t="shared" ref="C101:D101" si="76">(C100/C92)^(1/($A$13-$A$5))-1</f>
        <v>-1.2689441983850691E-2</v>
      </c>
      <c r="D101" s="74">
        <f t="shared" si="76"/>
        <v>-1.8181907241371587E-2</v>
      </c>
      <c r="E101" s="74">
        <f t="shared" ref="E101:S101" si="77">(E100/E92)^(1/($A$13-$A$5))-1</f>
        <v>-2.5217862029839777E-2</v>
      </c>
      <c r="F101" s="74">
        <f t="shared" si="77"/>
        <v>-2.5649862555278791E-2</v>
      </c>
      <c r="G101" s="74">
        <f t="shared" si="77"/>
        <v>-1.3739372243482317E-2</v>
      </c>
      <c r="H101" s="74">
        <f t="shared" si="77"/>
        <v>-2.0830553335416835E-2</v>
      </c>
      <c r="I101" s="74">
        <f t="shared" si="77"/>
        <v>-1.9712082352513982E-2</v>
      </c>
      <c r="J101" s="74">
        <f t="shared" si="77"/>
        <v>-1.0808786071966558E-2</v>
      </c>
      <c r="K101" s="74">
        <f t="shared" si="77"/>
        <v>-2.0866075754724434E-2</v>
      </c>
      <c r="L101" s="74">
        <f t="shared" si="77"/>
        <v>-1.9979409124504688E-2</v>
      </c>
      <c r="M101" s="74">
        <f t="shared" si="77"/>
        <v>-1.5508555072046959E-2</v>
      </c>
      <c r="N101" s="74">
        <f t="shared" si="77"/>
        <v>-1.4413544966294878E-2</v>
      </c>
      <c r="O101" s="74">
        <f t="shared" si="77"/>
        <v>-2.8166778256628944E-2</v>
      </c>
      <c r="P101" s="74">
        <f t="shared" si="77"/>
        <v>-3.4355796696196483E-2</v>
      </c>
      <c r="Q101" s="74">
        <f t="shared" si="77"/>
        <v>-3.1298051770299318E-2</v>
      </c>
      <c r="R101" s="74">
        <f t="shared" si="77"/>
        <v>-2.1061038700113222E-2</v>
      </c>
      <c r="S101" s="74">
        <f t="shared" si="77"/>
        <v>-2.4555300373670041E-2</v>
      </c>
    </row>
    <row r="103" spans="1:30" x14ac:dyDescent="0.25">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t="s">
        <v>382</v>
      </c>
      <c r="W103" t="s">
        <v>418</v>
      </c>
      <c r="X103" t="s">
        <v>419</v>
      </c>
      <c r="Y103" t="s">
        <v>322</v>
      </c>
      <c r="Z103" t="s">
        <v>222</v>
      </c>
      <c r="AA103" t="s">
        <v>420</v>
      </c>
      <c r="AB103" t="s">
        <v>421</v>
      </c>
      <c r="AC103" t="s">
        <v>448</v>
      </c>
      <c r="AD103" t="s">
        <v>424</v>
      </c>
    </row>
    <row r="104" spans="1:30" x14ac:dyDescent="0.25">
      <c r="U104">
        <v>2011</v>
      </c>
      <c r="V104" s="92">
        <v>1</v>
      </c>
      <c r="W104" s="92">
        <v>1</v>
      </c>
      <c r="X104" s="92">
        <v>1</v>
      </c>
      <c r="Y104" s="92">
        <v>1</v>
      </c>
      <c r="Z104" s="92">
        <v>1</v>
      </c>
      <c r="AA104" s="92">
        <v>1</v>
      </c>
      <c r="AB104" s="92">
        <v>1</v>
      </c>
      <c r="AC104" s="92">
        <v>1</v>
      </c>
      <c r="AD104" s="92">
        <v>1</v>
      </c>
    </row>
    <row r="105" spans="1:30" x14ac:dyDescent="0.25">
      <c r="T105">
        <v>2</v>
      </c>
      <c r="U105">
        <v>2015</v>
      </c>
      <c r="V105" s="92">
        <v>0.92041231326967698</v>
      </c>
      <c r="W105" s="92">
        <v>0.82213785395602312</v>
      </c>
      <c r="X105" s="92">
        <v>1.0701268399038664</v>
      </c>
      <c r="Y105" s="92">
        <v>0.92771464285921157</v>
      </c>
      <c r="Z105" s="92">
        <v>0.90388535645528467</v>
      </c>
      <c r="AA105" s="92">
        <v>0.7615906737075151</v>
      </c>
      <c r="AB105" s="92">
        <v>0.80261228753175873</v>
      </c>
      <c r="AC105" s="92">
        <v>1.0069208496405642</v>
      </c>
      <c r="AD105" s="92">
        <v>0.88403287669930952</v>
      </c>
    </row>
    <row r="106" spans="1:30" x14ac:dyDescent="0.25">
      <c r="U106">
        <v>2020</v>
      </c>
      <c r="V106" s="92">
        <v>0.86022854470824672</v>
      </c>
      <c r="W106" s="92">
        <v>0.75809255466652048</v>
      </c>
      <c r="X106" s="92">
        <v>0.93056852967849779</v>
      </c>
      <c r="Y106" s="92">
        <v>0.81354425394563457</v>
      </c>
      <c r="Z106" s="92">
        <v>0.79214312108987062</v>
      </c>
      <c r="AA106" s="92">
        <v>0.67763402647309146</v>
      </c>
      <c r="AB106" s="92">
        <v>0.76668603461128204</v>
      </c>
      <c r="AC106" s="92">
        <v>0.88457933763291652</v>
      </c>
      <c r="AD106" s="92">
        <v>0.78094041394137248</v>
      </c>
    </row>
    <row r="107" spans="1:30" x14ac:dyDescent="0.25">
      <c r="B107" s="76">
        <v>0.6</v>
      </c>
      <c r="C107" s="76">
        <v>0.6</v>
      </c>
      <c r="D107" s="76">
        <v>0.6</v>
      </c>
      <c r="E107" s="76">
        <v>0.65</v>
      </c>
      <c r="F107" s="76">
        <v>0.6</v>
      </c>
      <c r="G107" s="76">
        <v>0.6</v>
      </c>
      <c r="H107" s="76">
        <v>0.9</v>
      </c>
      <c r="I107" s="76">
        <v>0.25</v>
      </c>
      <c r="J107" s="76">
        <v>0.21</v>
      </c>
      <c r="U107">
        <v>2025</v>
      </c>
      <c r="V107" s="92">
        <v>0.80004477614681635</v>
      </c>
      <c r="W107" s="92">
        <v>0.69404725537701784</v>
      </c>
      <c r="X107" s="92">
        <v>0.79101021945312933</v>
      </c>
      <c r="Y107" s="92">
        <v>0.69937386503205756</v>
      </c>
      <c r="Z107" s="92">
        <v>0.68040088572445645</v>
      </c>
      <c r="AA107" s="92">
        <v>0.59367737923866781</v>
      </c>
      <c r="AB107" s="92">
        <v>0.73075978169080547</v>
      </c>
      <c r="AC107" s="92">
        <v>0.76223782562526887</v>
      </c>
      <c r="AD107" s="92">
        <v>0.67784795118343544</v>
      </c>
    </row>
    <row r="108" spans="1:30" x14ac:dyDescent="0.25">
      <c r="U108">
        <v>2030</v>
      </c>
      <c r="V108" s="92">
        <v>0.62420577988282533</v>
      </c>
      <c r="W108" s="92">
        <v>0.61611507107068686</v>
      </c>
      <c r="X108" s="92">
        <v>0.7441238847672027</v>
      </c>
      <c r="Y108" s="92">
        <v>0.67594568261147858</v>
      </c>
      <c r="Z108" s="92">
        <v>0.57255502663649771</v>
      </c>
      <c r="AA108" s="92">
        <v>0.47843401438568006</v>
      </c>
      <c r="AB108" s="92">
        <v>0.5890545216952161</v>
      </c>
      <c r="AC108" s="92">
        <v>0.65547133649762923</v>
      </c>
      <c r="AD108" s="92">
        <v>0.58392654687373047</v>
      </c>
    </row>
    <row r="109" spans="1:30" x14ac:dyDescent="0.25">
      <c r="U109">
        <v>2035</v>
      </c>
      <c r="V109" s="92">
        <v>0.55450069716015682</v>
      </c>
      <c r="W109" s="92">
        <v>0.55529797414452131</v>
      </c>
      <c r="X109" s="92">
        <v>0.71585122107704324</v>
      </c>
      <c r="Y109" s="92">
        <v>0.66958308743012329</v>
      </c>
      <c r="Z109" s="92">
        <v>0.52064589454581167</v>
      </c>
      <c r="AA109" s="92">
        <v>0.40952498995791242</v>
      </c>
      <c r="AB109" s="92">
        <v>0.48868504388250211</v>
      </c>
      <c r="AC109" s="92">
        <v>0.62187874671282206</v>
      </c>
      <c r="AD109" s="92">
        <v>0.50991499617922897</v>
      </c>
    </row>
    <row r="110" spans="1:30" x14ac:dyDescent="0.25">
      <c r="U110">
        <v>2040</v>
      </c>
      <c r="V110" s="92">
        <v>0.50331905024393297</v>
      </c>
      <c r="W110" s="92">
        <v>0.50934657205077571</v>
      </c>
      <c r="X110" s="92">
        <v>0.66140771596493009</v>
      </c>
      <c r="Y110" s="92">
        <v>0.63823104190048963</v>
      </c>
      <c r="Z110" s="92">
        <v>0.44312658365484109</v>
      </c>
      <c r="AA110" s="92">
        <v>0.34091602597217568</v>
      </c>
      <c r="AB110" s="92">
        <v>0.40417529206653718</v>
      </c>
      <c r="AC110" s="92">
        <v>0.50343249293841996</v>
      </c>
      <c r="AD110" s="92">
        <v>0.46564717228695313</v>
      </c>
    </row>
    <row r="111" spans="1:30" x14ac:dyDescent="0.25">
      <c r="U111">
        <v>2045</v>
      </c>
      <c r="V111" s="92">
        <v>0.46957341272834741</v>
      </c>
      <c r="W111" s="92">
        <v>0.48406132934901325</v>
      </c>
      <c r="X111" s="92">
        <v>0.6091547382375444</v>
      </c>
      <c r="Y111" s="92">
        <v>0.62657164575840618</v>
      </c>
      <c r="Z111" s="92">
        <v>0.39167508854962391</v>
      </c>
      <c r="AA111" s="92">
        <v>0.29386874765389726</v>
      </c>
      <c r="AB111" s="92">
        <v>0.34551707516826075</v>
      </c>
      <c r="AC111" s="92">
        <v>0.45414706803988558</v>
      </c>
      <c r="AD111" s="92">
        <v>0.41532151591104066</v>
      </c>
    </row>
    <row r="112" spans="1:30" x14ac:dyDescent="0.25">
      <c r="U112">
        <v>2050</v>
      </c>
      <c r="V112" s="92">
        <v>0.43021338335378845</v>
      </c>
      <c r="W112" s="92">
        <v>0.44607514365064144</v>
      </c>
      <c r="X112" s="92">
        <v>0.53515287343573303</v>
      </c>
      <c r="Y112" s="92">
        <v>0.55948578037424934</v>
      </c>
      <c r="Z112" s="92">
        <v>0.31891110827049135</v>
      </c>
      <c r="AA112" s="92">
        <v>0.24699349293636993</v>
      </c>
      <c r="AB112" s="92">
        <v>0.2802895634826556</v>
      </c>
      <c r="AC112" s="92">
        <v>0.43783344984299988</v>
      </c>
      <c r="AD112" s="92">
        <v>0.36991856526114997</v>
      </c>
    </row>
  </sheetData>
  <conditionalFormatting sqref="A18:R27">
    <cfRule type="cellIs" dxfId="8" priority="95" operator="notEqual">
      <formula>0</formula>
    </cfRule>
    <cfRule type="cellIs" dxfId="7" priority="96" operator="equal">
      <formula>0</formula>
    </cfRule>
  </conditionalFormatting>
  <conditionalFormatting sqref="B16:R16">
    <cfRule type="containsText" dxfId="6"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opLeftCell="A28" zoomScale="85" zoomScaleNormal="85" workbookViewId="0">
      <selection activeCell="J37" sqref="J37"/>
    </sheetView>
  </sheetViews>
  <sheetFormatPr baseColWidth="10"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89">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F11">
        <v>-4.313025561938142E-2</v>
      </c>
      <c r="AG11">
        <v>-4.6224121839073554E-2</v>
      </c>
      <c r="AH11">
        <v>-4.9403255539573275E-2</v>
      </c>
      <c r="AI11">
        <v>-4.6159020657190575E-2</v>
      </c>
      <c r="AJ11">
        <v>-4.6767015702004901E-2</v>
      </c>
      <c r="AK11">
        <v>-4.6201584362639131E-2</v>
      </c>
      <c r="AL11">
        <v>-4.696925299485253E-2</v>
      </c>
      <c r="AM11">
        <v>-4.4968644728536615E-2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F12">
        <v>3.6702915164127617E-2</v>
      </c>
      <c r="AG12">
        <v>3.9976092831066401E-2</v>
      </c>
      <c r="AH12">
        <v>4.4326079279428582E-2</v>
      </c>
      <c r="AI12">
        <v>3.8817845952995013E-2</v>
      </c>
      <c r="AJ12">
        <v>3.3127555035912415E-2</v>
      </c>
      <c r="AK12">
        <v>3.2640566040722588E-2</v>
      </c>
      <c r="AL12">
        <v>1.7565514042032455E-2</v>
      </c>
      <c r="AM12">
        <v>-6.4548379551720135E-4</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F13">
        <v>4.2850497120228072E-2</v>
      </c>
      <c r="AG13">
        <v>3.9890782560811834E-2</v>
      </c>
      <c r="AH13">
        <v>4.0706955322081885E-2</v>
      </c>
      <c r="AI13">
        <v>3.5612679647750514E-2</v>
      </c>
      <c r="AJ13">
        <v>2.8198442391198834E-2</v>
      </c>
      <c r="AK13">
        <v>2.4897880212666444E-2</v>
      </c>
      <c r="AL13">
        <v>3.3961049024157849E-2</v>
      </c>
      <c r="AM13">
        <v>2.7855580632355145E-2</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F14">
        <v>-4.5878252842695123E-2</v>
      </c>
      <c r="AG14">
        <v>-4.6070684366883857E-2</v>
      </c>
      <c r="AH14">
        <v>-4.6223104346317066E-2</v>
      </c>
      <c r="AI14">
        <v>-4.6285559667373986E-2</v>
      </c>
      <c r="AJ14">
        <v>-4.371667106922654E-2</v>
      </c>
      <c r="AK14">
        <v>-4.3974718492935556E-2</v>
      </c>
      <c r="AL14">
        <v>-4.3971933760668672E-2</v>
      </c>
      <c r="AM14">
        <v>-4.4753690952259215E-2</v>
      </c>
    </row>
    <row r="15" spans="1:39" x14ac:dyDescent="0.25">
      <c r="A15" s="4" t="s">
        <v>427</v>
      </c>
      <c r="AF15">
        <v>-1.4923355677074774E-2</v>
      </c>
      <c r="AG15">
        <v>4.8086737174770175E-2</v>
      </c>
      <c r="AH15">
        <v>3.3678270668891189E-2</v>
      </c>
      <c r="AI15">
        <v>8.8855891626194519E-3</v>
      </c>
      <c r="AJ15">
        <v>-1.1865730846312266E-2</v>
      </c>
      <c r="AK15">
        <v>-1.2245151352290743E-2</v>
      </c>
      <c r="AL15">
        <v>-1.9780823525681359E-2</v>
      </c>
      <c r="AM15">
        <v>-2.3425529574776827E-2</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F16">
        <v>4.6338991047056112E-2</v>
      </c>
      <c r="AG16">
        <v>3.6257202970413599E-2</v>
      </c>
      <c r="AH16">
        <v>3.7336207066644922E-2</v>
      </c>
      <c r="AI16">
        <v>4.190853064286474E-2</v>
      </c>
      <c r="AJ16">
        <v>3.9157622064945913E-2</v>
      </c>
      <c r="AK16">
        <v>2.6742915631889137E-2</v>
      </c>
      <c r="AL16">
        <v>1.762010051105492E-2</v>
      </c>
      <c r="AM16">
        <v>2.0413414920421782E-2</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F17">
        <v>1.0702161941261482E-2</v>
      </c>
      <c r="AG17">
        <v>4.5580457806576949E-2</v>
      </c>
      <c r="AH17">
        <v>-3.631542701456509E-2</v>
      </c>
      <c r="AI17">
        <v>-4.2785218202308663E-2</v>
      </c>
      <c r="AJ17">
        <v>-4.7145712313058072E-2</v>
      </c>
      <c r="AK17">
        <v>-4.3532222625132282E-2</v>
      </c>
      <c r="AL17">
        <v>-4.3405846995419897E-2</v>
      </c>
      <c r="AM17">
        <v>-4.1420886784969399E-2</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F18">
        <v>-1.7914561030541384E-2</v>
      </c>
      <c r="AG18">
        <v>-3.7157556164079654E-2</v>
      </c>
      <c r="AH18">
        <v>-1.1141572850360895E-2</v>
      </c>
      <c r="AI18">
        <v>2.2818308306287768E-2</v>
      </c>
      <c r="AJ18">
        <v>3.734312805970736E-2</v>
      </c>
      <c r="AK18">
        <v>3.2445469880841134E-2</v>
      </c>
      <c r="AL18">
        <v>3.6686213206447292E-2</v>
      </c>
      <c r="AM18">
        <v>2.9998536156618592E-2</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F19">
        <v>1.812780325976579E-2</v>
      </c>
      <c r="AG19">
        <v>-4.6831059892814775E-2</v>
      </c>
      <c r="AH19">
        <v>-1.3061276252503895E-2</v>
      </c>
      <c r="AI19">
        <v>-2.7158220537550487E-2</v>
      </c>
      <c r="AJ19">
        <v>-3.8034855145752132E-2</v>
      </c>
      <c r="AK19">
        <v>-3.62053043973493E-2</v>
      </c>
      <c r="AL19">
        <v>-2.422360560872712E-2</v>
      </c>
      <c r="AM19">
        <v>-4.9014389544415008E-3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F20">
        <v>-6.7935545867411759E-3</v>
      </c>
      <c r="AG20">
        <v>-4.6141808499662033E-2</v>
      </c>
      <c r="AH20">
        <v>-3.4852060873600682E-2</v>
      </c>
      <c r="AI20">
        <v>1.2498554883294332E-2</v>
      </c>
      <c r="AJ20">
        <v>3.9902808759805973E-2</v>
      </c>
      <c r="AK20">
        <v>3.3726483109799026E-2</v>
      </c>
      <c r="AL20">
        <v>2.9762765871920123E-2</v>
      </c>
      <c r="AM20">
        <v>2.7063608974286085E-2</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F21">
        <v>3.6027950090883214E-2</v>
      </c>
      <c r="AG21">
        <v>3.3993743512737436E-2</v>
      </c>
      <c r="AH21">
        <v>2.428334017904157E-2</v>
      </c>
      <c r="AI21">
        <v>2.3340599675901456E-2</v>
      </c>
      <c r="AJ21">
        <v>2.254114107973966E-2</v>
      </c>
      <c r="AK21">
        <v>2.4484735973754061E-2</v>
      </c>
      <c r="AL21">
        <v>1.9915938909379254E-2</v>
      </c>
      <c r="AM21">
        <v>1.6135566018901398E-2</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F22">
        <v>-5.9545474009539722E-4</v>
      </c>
      <c r="AG22">
        <v>3.7984298531126379E-2</v>
      </c>
      <c r="AH22">
        <v>3.2316028588794288E-2</v>
      </c>
      <c r="AI22">
        <v>3.1524917692292195E-2</v>
      </c>
      <c r="AJ22">
        <v>1.8453935839957854E-2</v>
      </c>
      <c r="AK22">
        <v>4.731412627132987E-3</v>
      </c>
      <c r="AL22">
        <v>-9.1557095255705035E-3</v>
      </c>
      <c r="AM22">
        <v>-1.2484204898766765E-2</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F23">
        <v>-2.7410326224507467E-2</v>
      </c>
      <c r="AG23">
        <v>5.8229974166352567E-2</v>
      </c>
      <c r="AH23">
        <v>7.7253140981269161E-2</v>
      </c>
      <c r="AI23">
        <v>3.9752834398306805E-2</v>
      </c>
      <c r="AJ23">
        <v>1.2323442144729612E-2</v>
      </c>
      <c r="AK23">
        <v>-1.6855026208215981E-2</v>
      </c>
      <c r="AL23">
        <v>-2.8270167565292117E-2</v>
      </c>
      <c r="AM23">
        <v>-2.6352188576785677E-2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F24">
        <v>-4.5582397743305206E-2</v>
      </c>
      <c r="AG24">
        <v>-2.6301703920056155E-2</v>
      </c>
      <c r="AH24">
        <v>-1.8911025552279765E-2</v>
      </c>
      <c r="AI24">
        <v>-2.9264674294890929E-2</v>
      </c>
      <c r="AJ24">
        <v>-2.5018032316983969E-2</v>
      </c>
      <c r="AK24">
        <v>-1.9260205993193474E-2</v>
      </c>
      <c r="AL24">
        <v>-3.3674975420206685E-2</v>
      </c>
      <c r="AM24">
        <v>-3.404636832969915E-2</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F25">
        <v>-4.1767472881817869E-2</v>
      </c>
      <c r="AG25">
        <v>-4.0001154528404477E-2</v>
      </c>
      <c r="AH25">
        <v>-4.5692757469040446E-2</v>
      </c>
      <c r="AI25">
        <v>-4.7471676211406424E-2</v>
      </c>
      <c r="AJ25">
        <v>-3.4863066168807147E-2</v>
      </c>
      <c r="AK25">
        <v>-1.972554251610574E-2</v>
      </c>
      <c r="AL25">
        <v>-1.7535472115064364E-2</v>
      </c>
      <c r="AM25">
        <v>-1.1675454555415651E-2</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F26">
        <v>4.5681044315983091E-2</v>
      </c>
      <c r="AG26">
        <v>4.1238155958777778E-2</v>
      </c>
      <c r="AH26">
        <v>4.1169017036444905E-2</v>
      </c>
      <c r="AI26">
        <v>4.7798564643679035E-2</v>
      </c>
      <c r="AJ26">
        <v>4.8897656500329366E-2</v>
      </c>
      <c r="AK26">
        <v>4.893605660422936E-2</v>
      </c>
      <c r="AL26">
        <v>4.7948903012306046E-2</v>
      </c>
      <c r="AM26">
        <v>4.8740995933513706E-2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F27">
        <v>-3.9777632327535214E-2</v>
      </c>
      <c r="AG27">
        <v>-1.5005339310540378E-2</v>
      </c>
      <c r="AH27">
        <v>-2.3132076989950167E-3</v>
      </c>
      <c r="AI27">
        <v>2.2315632658830017E-2</v>
      </c>
      <c r="AJ27">
        <v>-5.8764544648129023E-4</v>
      </c>
      <c r="AK27">
        <v>-3.4884724761761743E-2</v>
      </c>
      <c r="AL27">
        <v>-2.0494470881243457E-2</v>
      </c>
      <c r="AM27">
        <v>-1.9898167705571446E-2</v>
      </c>
    </row>
    <row r="28" spans="1:41" x14ac:dyDescent="0.25">
      <c r="B28" s="4"/>
      <c r="C28" s="4"/>
      <c r="D28" s="4"/>
      <c r="E28" s="4"/>
      <c r="F28" s="4"/>
      <c r="G28" s="4"/>
      <c r="H28" s="4"/>
      <c r="I28" s="4"/>
      <c r="J28" s="4"/>
      <c r="L28" s="4"/>
      <c r="M28" s="4"/>
      <c r="N28" s="4"/>
      <c r="O28" s="4"/>
      <c r="P28" s="4"/>
      <c r="Q28" s="4"/>
      <c r="R28" s="4"/>
      <c r="AF28">
        <v>2.9468766067737361E-2</v>
      </c>
      <c r="AG28">
        <v>3.6157727661768842E-2</v>
      </c>
      <c r="AH28">
        <v>4.5213290019304984E-2</v>
      </c>
      <c r="AI28">
        <v>4.3256677081043186E-2</v>
      </c>
      <c r="AJ28">
        <v>4.4027898235000106E-2</v>
      </c>
      <c r="AK28">
        <v>3.9774022014384264E-2</v>
      </c>
      <c r="AL28">
        <v>4.1420380728934753E-2</v>
      </c>
      <c r="AM28">
        <v>3.5371483311686443E-2</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IF(ABS(V34)&lt;0.05,V46,V46*(1-(V34/$T$46)))</f>
        <v>0.96912118546850967</v>
      </c>
      <c r="C34" s="78">
        <f t="shared" ref="C34:S34" si="8">IF(ABS(W34)&lt;0.05,W46,W46*(1-(W34/$T$46)))</f>
        <v>1.0265922194186001</v>
      </c>
      <c r="D34" s="79">
        <f t="shared" si="8"/>
        <v>0.94661266038120551</v>
      </c>
      <c r="E34" s="78">
        <f t="shared" si="8"/>
        <v>0.91412816626215887</v>
      </c>
      <c r="F34" s="78">
        <f t="shared" si="8"/>
        <v>0.99937005020902914</v>
      </c>
      <c r="G34" s="78">
        <f t="shared" si="8"/>
        <v>0.88167952260300753</v>
      </c>
      <c r="H34" s="78">
        <f t="shared" si="8"/>
        <v>0.9490351288754818</v>
      </c>
      <c r="I34" s="78">
        <f t="shared" si="8"/>
        <v>1.0288639960546733</v>
      </c>
      <c r="J34" s="78">
        <f t="shared" si="8"/>
        <v>0.99493282261760507</v>
      </c>
      <c r="K34" s="22">
        <f t="shared" si="8"/>
        <v>0.98609542772729908</v>
      </c>
      <c r="L34" s="22">
        <f t="shared" si="8"/>
        <v>1.0471173467210575</v>
      </c>
      <c r="M34" s="22">
        <f t="shared" si="8"/>
        <v>1.0826297562539464</v>
      </c>
      <c r="N34" s="22">
        <f t="shared" si="8"/>
        <v>1.3686104134985502</v>
      </c>
      <c r="O34" s="22">
        <f t="shared" si="8"/>
        <v>1.0423915550766312</v>
      </c>
      <c r="P34" s="22">
        <f t="shared" si="8"/>
        <v>1.2839781075217733</v>
      </c>
      <c r="Q34" s="22">
        <f t="shared" si="8"/>
        <v>1.082753231808701</v>
      </c>
      <c r="R34" s="22">
        <f t="shared" si="8"/>
        <v>1.082753231808701</v>
      </c>
      <c r="S34" s="23">
        <f t="shared" si="8"/>
        <v>1.082753231808701</v>
      </c>
      <c r="U34" s="89">
        <v>2015</v>
      </c>
      <c r="V34" s="84">
        <f t="array" ref="V34:AM41">TRANSPOSE(AF11:AM28)</f>
        <v>-4.313025561938142E-2</v>
      </c>
      <c r="W34" s="84">
        <v>3.6702915164127617E-2</v>
      </c>
      <c r="X34" s="84">
        <v>4.2850497120228072E-2</v>
      </c>
      <c r="Y34" s="84">
        <v>-4.5878252842695123E-2</v>
      </c>
      <c r="Z34" s="84">
        <v>-1.4923355677074774E-2</v>
      </c>
      <c r="AA34" s="84">
        <v>4.6338991047056112E-2</v>
      </c>
      <c r="AB34" s="84">
        <v>1.0702161941261482E-2</v>
      </c>
      <c r="AC34" s="84">
        <v>-1.7914561030541384E-2</v>
      </c>
      <c r="AD34" s="84">
        <v>1.812780325976579E-2</v>
      </c>
      <c r="AE34" s="84">
        <v>-6.7935545867411759E-3</v>
      </c>
      <c r="AF34" s="84">
        <v>3.6027950090883214E-2</v>
      </c>
      <c r="AG34" s="84">
        <v>-5.9545474009539722E-4</v>
      </c>
      <c r="AH34" s="84">
        <v>-2.7410326224507467E-2</v>
      </c>
      <c r="AI34" s="84">
        <v>-4.5582397743305206E-2</v>
      </c>
      <c r="AJ34" s="84">
        <v>-4.1767472881817869E-2</v>
      </c>
      <c r="AK34" s="84">
        <v>4.5681044315983091E-2</v>
      </c>
      <c r="AL34" s="84">
        <v>-3.9777632327535214E-2</v>
      </c>
      <c r="AM34" s="84">
        <v>2.9468766067737361E-2</v>
      </c>
      <c r="AN34" s="84"/>
      <c r="AO34" s="84"/>
    </row>
    <row r="35" spans="1:41" ht="15.75" thickBot="1" x14ac:dyDescent="0.3">
      <c r="A35" s="12">
        <v>2020</v>
      </c>
      <c r="B35" s="78">
        <f t="shared" ref="B35:B41" si="9">IF(ABS(V35)&lt;0.05,V47,V47*(1-(V35/$T$46)))</f>
        <v>1.0949687501176857</v>
      </c>
      <c r="C35" s="78">
        <f t="shared" ref="C35:C41" si="10">IF(ABS(W35)&lt;0.05,W47,W47*(1-(W35/$T$46)))</f>
        <v>0.98821792548185905</v>
      </c>
      <c r="D35" s="78">
        <f t="shared" ref="D35:D41" si="11">IF(ABS(X35)&lt;0.05,X47,X47*(1-(X35/$T$46)))</f>
        <v>0.88048794425169519</v>
      </c>
      <c r="E35" s="78">
        <f t="shared" ref="E35:E41" si="12">IF(ABS(Y35)&lt;0.05,Y47,Y47*(1-(Y35/$T$46)))</f>
        <v>1.1534954879771548</v>
      </c>
      <c r="F35" s="78">
        <f t="shared" ref="F35:F41" si="13">IF(ABS(Z35)&lt;0.05,Z47,Z47*(1-(Z35/$T$46)))</f>
        <v>1.0557472808197841</v>
      </c>
      <c r="G35" s="78">
        <f t="shared" ref="G35:G41" si="14">IF(ABS(AA35)&lt;0.05,AA47,AA47*(1-(AA35/$T$46)))</f>
        <v>0.98528882751682023</v>
      </c>
      <c r="H35" s="78">
        <f t="shared" ref="H35:H41" si="15">IF(ABS(AB35)&lt;0.05,AB47,AB47*(1-(AB35/$T$46)))</f>
        <v>1.1744642313295086</v>
      </c>
      <c r="I35" s="78">
        <f t="shared" ref="I35:I41" si="16">IF(ABS(AC35)&lt;0.05,AC47,AC47*(1-(AC35/$T$46)))</f>
        <v>1.1059187197555271</v>
      </c>
      <c r="J35" s="78">
        <f t="shared" ref="J35:J41" si="17">IF(ABS(AD35)&lt;0.05,AD47,AD47*(1-(AD35/$T$46)))</f>
        <v>1.2423334728787097</v>
      </c>
      <c r="K35" s="22">
        <f t="shared" ref="K35:K41" si="18">IF(ABS(AE35)&lt;0.05,AE47,AE47*(1-(AE35/$T$46)))</f>
        <v>0.9809282617555295</v>
      </c>
      <c r="L35" s="22">
        <f t="shared" ref="L35:L41" si="19">IF(ABS(AF35)&lt;0.05,AF47,AF47*(1-(AF35/$T$46)))</f>
        <v>1.0409299880908056</v>
      </c>
      <c r="M35" s="22">
        <f t="shared" ref="M35:M41" si="20">IF(ABS(AG35)&lt;0.05,AG47,AG47*(1-(AG35/$T$46)))</f>
        <v>1.2318033737747811</v>
      </c>
      <c r="N35" s="22">
        <f t="shared" ref="N35:N41" si="21">IF(ABS(AH35)&lt;0.05,AH47,AH47*(1-(AH35/$T$46)))</f>
        <v>1.4473801030645896</v>
      </c>
      <c r="O35" s="22">
        <f t="shared" ref="O35:O41" si="22">IF(ABS(AI35)&lt;0.05,AI47,AI47*(1-(AI35/$T$46)))</f>
        <v>1.600561587706772</v>
      </c>
      <c r="P35" s="22">
        <f t="shared" ref="P35:P41" si="23">IF(ABS(AJ35)&lt;0.05,AJ47,AJ47*(1-(AJ35/$T$46)))</f>
        <v>1.5082529600355736</v>
      </c>
      <c r="Q35" s="22">
        <f t="shared" ref="Q35:Q41" si="24">IF(ABS(AK35)&lt;0.05,AK47,AK47*(1-(AK35/$T$46)))</f>
        <v>0.98029127167137053</v>
      </c>
      <c r="R35" s="22">
        <f t="shared" ref="R35:R41" si="25">IF(ABS(AL35)&lt;0.05,AL47,AL47*(1-(AL35/$T$46)))</f>
        <v>1.1036612437225675</v>
      </c>
      <c r="S35" s="23">
        <f t="shared" ref="S35:S41" si="26">IF(ABS(AM35)&lt;0.05,AM47,AM47*(1-(AM35/$T$46)))</f>
        <v>1.1036612437225675</v>
      </c>
      <c r="U35" s="89">
        <v>2020</v>
      </c>
      <c r="V35" s="84">
        <v>-4.6224121839073554E-2</v>
      </c>
      <c r="W35" s="84">
        <v>3.9976092831066401E-2</v>
      </c>
      <c r="X35" s="84">
        <v>3.9890782560811834E-2</v>
      </c>
      <c r="Y35" s="84">
        <v>-4.6070684366883857E-2</v>
      </c>
      <c r="Z35" s="84">
        <v>4.8086737174770175E-2</v>
      </c>
      <c r="AA35" s="84">
        <v>3.6257202970413599E-2</v>
      </c>
      <c r="AB35" s="84">
        <v>4.5580457806576949E-2</v>
      </c>
      <c r="AC35" s="84">
        <v>-3.7157556164079654E-2</v>
      </c>
      <c r="AD35" s="84">
        <v>-4.6831059892814775E-2</v>
      </c>
      <c r="AE35" s="84">
        <v>-4.6141808499662033E-2</v>
      </c>
      <c r="AF35" s="84">
        <v>3.3993743512737436E-2</v>
      </c>
      <c r="AG35" s="84">
        <v>3.7984298531126379E-2</v>
      </c>
      <c r="AH35" s="84">
        <v>5.8229974166352567E-2</v>
      </c>
      <c r="AI35" s="84">
        <v>-2.6301703920056155E-2</v>
      </c>
      <c r="AJ35" s="84">
        <v>-4.0001154528404477E-2</v>
      </c>
      <c r="AK35" s="84">
        <v>4.1238155958777778E-2</v>
      </c>
      <c r="AL35" s="84">
        <v>-1.5005339310540378E-2</v>
      </c>
      <c r="AM35" s="84">
        <v>3.6157727661768842E-2</v>
      </c>
      <c r="AN35" s="84"/>
      <c r="AO35" s="84"/>
    </row>
    <row r="36" spans="1:41" ht="15.75" thickBot="1" x14ac:dyDescent="0.3">
      <c r="A36" s="12">
        <v>2025</v>
      </c>
      <c r="B36" s="78">
        <f t="shared" si="9"/>
        <v>1.1909701495444516</v>
      </c>
      <c r="C36" s="78">
        <f t="shared" si="10"/>
        <v>1.0539357527396436</v>
      </c>
      <c r="D36" s="78">
        <f t="shared" si="11"/>
        <v>0.85873570180387659</v>
      </c>
      <c r="E36" s="78">
        <f t="shared" si="12"/>
        <v>1.2831101872316037</v>
      </c>
      <c r="F36" s="78">
        <f t="shared" si="13"/>
        <v>1.0690421894340916</v>
      </c>
      <c r="G36" s="78">
        <f t="shared" si="14"/>
        <v>1.0113418243993746</v>
      </c>
      <c r="H36" s="78">
        <f t="shared" si="15"/>
        <v>1.0638655301449365</v>
      </c>
      <c r="I36" s="78">
        <f t="shared" si="16"/>
        <v>1.2134456776439564</v>
      </c>
      <c r="J36" s="78">
        <f t="shared" si="17"/>
        <v>0.98464534398110237</v>
      </c>
      <c r="K36" s="22">
        <f t="shared" si="18"/>
        <v>1.0855949353519609</v>
      </c>
      <c r="L36" s="22">
        <f t="shared" si="19"/>
        <v>1.0026743353873009</v>
      </c>
      <c r="M36" s="22">
        <f t="shared" si="20"/>
        <v>1.2104659119107755</v>
      </c>
      <c r="N36" s="22">
        <f t="shared" si="21"/>
        <v>1.4212707608600113</v>
      </c>
      <c r="O36" s="22">
        <f t="shared" si="22"/>
        <v>2.3979968965982064</v>
      </c>
      <c r="P36" s="22">
        <f t="shared" si="23"/>
        <v>1.8101674225751279</v>
      </c>
      <c r="Q36" s="22">
        <f t="shared" si="24"/>
        <v>0.86641823505424731</v>
      </c>
      <c r="R36" s="22">
        <f t="shared" si="25"/>
        <v>1.1275252519755441</v>
      </c>
      <c r="S36" s="23">
        <f t="shared" si="26"/>
        <v>1.1399345736923732</v>
      </c>
      <c r="U36" s="89">
        <v>2025</v>
      </c>
      <c r="V36" s="84">
        <v>-4.9403255539573275E-2</v>
      </c>
      <c r="W36" s="84">
        <v>4.4326079279428582E-2</v>
      </c>
      <c r="X36" s="84">
        <v>4.0706955322081885E-2</v>
      </c>
      <c r="Y36" s="84">
        <v>-4.6223104346317066E-2</v>
      </c>
      <c r="Z36" s="84">
        <v>3.3678270668891189E-2</v>
      </c>
      <c r="AA36" s="84">
        <v>3.7336207066644922E-2</v>
      </c>
      <c r="AB36" s="84">
        <v>-3.631542701456509E-2</v>
      </c>
      <c r="AC36" s="84">
        <v>-1.1141572850360895E-2</v>
      </c>
      <c r="AD36" s="84">
        <v>-1.3061276252503895E-2</v>
      </c>
      <c r="AE36" s="84">
        <v>-3.4852060873600682E-2</v>
      </c>
      <c r="AF36" s="84">
        <v>2.428334017904157E-2</v>
      </c>
      <c r="AG36" s="84">
        <v>3.2316028588794288E-2</v>
      </c>
      <c r="AH36" s="84">
        <v>7.7253140981269161E-2</v>
      </c>
      <c r="AI36" s="84">
        <v>-1.8911025552279765E-2</v>
      </c>
      <c r="AJ36" s="84">
        <v>-4.5692757469040446E-2</v>
      </c>
      <c r="AK36" s="84">
        <v>4.1169017036444905E-2</v>
      </c>
      <c r="AL36" s="84">
        <v>-2.3132076989950167E-3</v>
      </c>
      <c r="AM36" s="84">
        <v>4.5213290019304984E-2</v>
      </c>
      <c r="AN36" s="84"/>
      <c r="AO36" s="84"/>
    </row>
    <row r="37" spans="1:41" ht="15.75" thickBot="1" x14ac:dyDescent="0.3">
      <c r="A37" s="12">
        <v>2030</v>
      </c>
      <c r="B37" s="78">
        <f t="shared" si="9"/>
        <v>1.2179683866062434</v>
      </c>
      <c r="C37" s="78">
        <f t="shared" si="10"/>
        <v>1.0685394749224146</v>
      </c>
      <c r="D37" s="78">
        <f t="shared" si="11"/>
        <v>0.7728686401424758</v>
      </c>
      <c r="E37" s="78">
        <f t="shared" si="12"/>
        <v>1.3442932975062925</v>
      </c>
      <c r="F37" s="78">
        <f t="shared" si="13"/>
        <v>1.1149991249775262</v>
      </c>
      <c r="G37" s="78">
        <f t="shared" si="14"/>
        <v>1.039134737054739</v>
      </c>
      <c r="H37" s="78">
        <f t="shared" si="15"/>
        <v>1.0683832362292587</v>
      </c>
      <c r="I37" s="78">
        <f t="shared" si="16"/>
        <v>1.3028352007564841</v>
      </c>
      <c r="J37" s="78">
        <f t="shared" si="17"/>
        <v>1.0030549086726428</v>
      </c>
      <c r="K37" s="22">
        <f t="shared" si="18"/>
        <v>1.2485704070829744</v>
      </c>
      <c r="L37" s="22">
        <f t="shared" si="19"/>
        <v>1.0129341624573787</v>
      </c>
      <c r="M37" s="22">
        <f t="shared" si="20"/>
        <v>1.3041873852948649</v>
      </c>
      <c r="N37" s="22">
        <f t="shared" si="21"/>
        <v>1.4320785845130501</v>
      </c>
      <c r="O37" s="22">
        <f t="shared" si="22"/>
        <v>3.4687143842021131</v>
      </c>
      <c r="P37" s="22">
        <f t="shared" si="23"/>
        <v>2.241769152834014</v>
      </c>
      <c r="Q37" s="22">
        <f t="shared" si="24"/>
        <v>0.76</v>
      </c>
      <c r="R37" s="22">
        <f t="shared" si="25"/>
        <v>1.3109970388214398</v>
      </c>
      <c r="S37" s="23">
        <f t="shared" si="26"/>
        <v>1.1718780062506109</v>
      </c>
      <c r="U37" s="89">
        <v>2030</v>
      </c>
      <c r="V37" s="84">
        <v>-4.6159020657190575E-2</v>
      </c>
      <c r="W37" s="84">
        <v>3.8817845952995013E-2</v>
      </c>
      <c r="X37" s="84">
        <v>3.5612679647750514E-2</v>
      </c>
      <c r="Y37" s="84">
        <v>-4.6285559667373986E-2</v>
      </c>
      <c r="Z37" s="84">
        <v>8.8855891626194519E-3</v>
      </c>
      <c r="AA37" s="84">
        <v>4.190853064286474E-2</v>
      </c>
      <c r="AB37" s="84">
        <v>-4.2785218202308663E-2</v>
      </c>
      <c r="AC37" s="84">
        <v>2.2818308306287768E-2</v>
      </c>
      <c r="AD37" s="84">
        <v>-2.7158220537550487E-2</v>
      </c>
      <c r="AE37" s="84">
        <v>1.2498554883294332E-2</v>
      </c>
      <c r="AF37" s="84">
        <v>2.3340599675901456E-2</v>
      </c>
      <c r="AG37" s="84">
        <v>3.1524917692292195E-2</v>
      </c>
      <c r="AH37" s="84">
        <v>3.9752834398306805E-2</v>
      </c>
      <c r="AI37" s="84">
        <v>-2.9264674294890929E-2</v>
      </c>
      <c r="AJ37" s="84">
        <v>-4.7471676211406424E-2</v>
      </c>
      <c r="AK37" s="84">
        <v>4.7798564643679035E-2</v>
      </c>
      <c r="AL37" s="84">
        <v>2.2315632658830017E-2</v>
      </c>
      <c r="AM37" s="84">
        <v>4.3256677081043186E-2</v>
      </c>
      <c r="AN37" s="84"/>
      <c r="AO37" s="84"/>
    </row>
    <row r="38" spans="1:41" ht="15.75" thickBot="1" x14ac:dyDescent="0.3">
      <c r="A38" s="12">
        <v>2035</v>
      </c>
      <c r="B38" s="78">
        <f t="shared" si="9"/>
        <v>1.2195937612298242</v>
      </c>
      <c r="C38" s="78">
        <f t="shared" si="10"/>
        <v>1.1356390645269527</v>
      </c>
      <c r="D38" s="78">
        <f t="shared" si="11"/>
        <v>0.72127397065502075</v>
      </c>
      <c r="E38" s="78">
        <f t="shared" si="12"/>
        <v>1.4028216783901224</v>
      </c>
      <c r="F38" s="78">
        <f t="shared" si="13"/>
        <v>1.185592097872864</v>
      </c>
      <c r="G38" s="78">
        <f t="shared" si="14"/>
        <v>1.049225885089589</v>
      </c>
      <c r="H38" s="78">
        <f t="shared" si="15"/>
        <v>1.0950510358153875</v>
      </c>
      <c r="I38" s="78">
        <f t="shared" si="16"/>
        <v>1.3796664491052415</v>
      </c>
      <c r="J38" s="78">
        <f t="shared" si="17"/>
        <v>1.0512415249642111</v>
      </c>
      <c r="K38" s="22">
        <f t="shared" si="18"/>
        <v>1.4131937364091787</v>
      </c>
      <c r="L38" s="22">
        <f t="shared" si="19"/>
        <v>1.0349737074251006</v>
      </c>
      <c r="M38" s="22">
        <f t="shared" si="20"/>
        <v>1.5037307787221128</v>
      </c>
      <c r="N38" s="22">
        <f t="shared" si="21"/>
        <v>1.4794076039885895</v>
      </c>
      <c r="O38" s="22">
        <f t="shared" si="22"/>
        <v>4.2027919017744786</v>
      </c>
      <c r="P38" s="22">
        <f t="shared" si="23"/>
        <v>2.4422893312667426</v>
      </c>
      <c r="Q38" s="22">
        <f t="shared" si="24"/>
        <v>0.79724066082664957</v>
      </c>
      <c r="R38" s="22">
        <f t="shared" si="25"/>
        <v>1.3823682355405853</v>
      </c>
      <c r="S38" s="23">
        <f t="shared" si="26"/>
        <v>1.1723524392758469</v>
      </c>
      <c r="U38" s="89">
        <v>2035</v>
      </c>
      <c r="V38" s="84">
        <v>-4.6767015702004901E-2</v>
      </c>
      <c r="W38" s="84">
        <v>3.3127555035912415E-2</v>
      </c>
      <c r="X38" s="84">
        <v>2.8198442391198834E-2</v>
      </c>
      <c r="Y38" s="84">
        <v>-4.371667106922654E-2</v>
      </c>
      <c r="Z38" s="84">
        <v>-1.1865730846312266E-2</v>
      </c>
      <c r="AA38" s="84">
        <v>3.9157622064945913E-2</v>
      </c>
      <c r="AB38" s="84">
        <v>-4.7145712313058072E-2</v>
      </c>
      <c r="AC38" s="84">
        <v>3.734312805970736E-2</v>
      </c>
      <c r="AD38" s="84">
        <v>-3.8034855145752132E-2</v>
      </c>
      <c r="AE38" s="84">
        <v>3.9902808759805973E-2</v>
      </c>
      <c r="AF38" s="84">
        <v>2.254114107973966E-2</v>
      </c>
      <c r="AG38" s="84">
        <v>1.8453935839957854E-2</v>
      </c>
      <c r="AH38" s="84">
        <v>1.2323442144729612E-2</v>
      </c>
      <c r="AI38" s="84">
        <v>-2.5018032316983969E-2</v>
      </c>
      <c r="AJ38" s="84">
        <v>-3.4863066168807147E-2</v>
      </c>
      <c r="AK38" s="84">
        <v>4.8897656500329366E-2</v>
      </c>
      <c r="AL38" s="84">
        <v>-5.8764544648129023E-4</v>
      </c>
      <c r="AM38" s="84">
        <v>4.4027898235000106E-2</v>
      </c>
      <c r="AN38" s="84"/>
      <c r="AO38" s="84"/>
    </row>
    <row r="39" spans="1:41" ht="15.75" thickBot="1" x14ac:dyDescent="0.3">
      <c r="A39" s="12">
        <v>2040</v>
      </c>
      <c r="B39" s="78">
        <f t="shared" si="9"/>
        <v>1.2351717494769949</v>
      </c>
      <c r="C39" s="78">
        <f t="shared" si="10"/>
        <v>1.18180162311321</v>
      </c>
      <c r="D39" s="78">
        <f t="shared" si="11"/>
        <v>0.6899223758414007</v>
      </c>
      <c r="E39" s="78">
        <f t="shared" si="12"/>
        <v>1.4072540546161438</v>
      </c>
      <c r="F39" s="78">
        <f t="shared" si="13"/>
        <v>1.2371973244849404</v>
      </c>
      <c r="G39" s="78">
        <f t="shared" si="14"/>
        <v>1.0543073851598037</v>
      </c>
      <c r="H39" s="78">
        <f t="shared" si="15"/>
        <v>1.1686448041462882</v>
      </c>
      <c r="I39" s="78">
        <f t="shared" si="16"/>
        <v>1.3857891220319274</v>
      </c>
      <c r="J39" s="78">
        <f t="shared" si="17"/>
        <v>1.0667241371245761</v>
      </c>
      <c r="K39" s="22">
        <f t="shared" si="18"/>
        <v>1.5163222552014233</v>
      </c>
      <c r="L39" s="22">
        <f t="shared" si="19"/>
        <v>1.0717579395638186</v>
      </c>
      <c r="M39" s="22">
        <f t="shared" si="20"/>
        <v>1.6844334004802797</v>
      </c>
      <c r="N39" s="22">
        <f t="shared" si="21"/>
        <v>1.5688380737914287</v>
      </c>
      <c r="O39" s="22">
        <f t="shared" si="22"/>
        <v>5.1628077567961279</v>
      </c>
      <c r="P39" s="22">
        <f t="shared" si="23"/>
        <v>2.746799379192074</v>
      </c>
      <c r="Q39" s="22">
        <f t="shared" si="24"/>
        <v>0.86218874366314646</v>
      </c>
      <c r="R39" s="22">
        <f t="shared" si="25"/>
        <v>1.7902532016558992</v>
      </c>
      <c r="S39" s="23">
        <f t="shared" si="26"/>
        <v>1.138064515990489</v>
      </c>
      <c r="U39" s="89">
        <v>2040</v>
      </c>
      <c r="V39" s="84">
        <v>-4.6201584362639131E-2</v>
      </c>
      <c r="W39" s="84">
        <v>3.2640566040722588E-2</v>
      </c>
      <c r="X39" s="84">
        <v>2.4897880212666444E-2</v>
      </c>
      <c r="Y39" s="84">
        <v>-4.3974718492935556E-2</v>
      </c>
      <c r="Z39" s="84">
        <v>-1.2245151352290743E-2</v>
      </c>
      <c r="AA39" s="84">
        <v>2.6742915631889137E-2</v>
      </c>
      <c r="AB39" s="84">
        <v>-4.3532222625132282E-2</v>
      </c>
      <c r="AC39" s="84">
        <v>3.2445469880841134E-2</v>
      </c>
      <c r="AD39" s="84">
        <v>-3.62053043973493E-2</v>
      </c>
      <c r="AE39" s="84">
        <v>3.3726483109799026E-2</v>
      </c>
      <c r="AF39" s="84">
        <v>2.4484735973754061E-2</v>
      </c>
      <c r="AG39" s="84">
        <v>4.731412627132987E-3</v>
      </c>
      <c r="AH39" s="84">
        <v>-1.6855026208215981E-2</v>
      </c>
      <c r="AI39" s="84">
        <v>-1.9260205993193474E-2</v>
      </c>
      <c r="AJ39" s="84">
        <v>-1.972554251610574E-2</v>
      </c>
      <c r="AK39" s="84">
        <v>4.893605660422936E-2</v>
      </c>
      <c r="AL39" s="84">
        <v>-3.4884724761761743E-2</v>
      </c>
      <c r="AM39" s="84">
        <v>3.9774022014384264E-2</v>
      </c>
      <c r="AN39" s="84"/>
      <c r="AO39" s="84"/>
    </row>
    <row r="40" spans="1:41" ht="15.75" thickBot="1" x14ac:dyDescent="0.3">
      <c r="A40" s="12">
        <v>2045</v>
      </c>
      <c r="B40" s="78">
        <f t="shared" si="9"/>
        <v>1.2283292523845386</v>
      </c>
      <c r="C40" s="78">
        <f t="shared" si="10"/>
        <v>1.2496858733039498</v>
      </c>
      <c r="D40" s="78">
        <f t="shared" si="11"/>
        <v>0.69751447958673751</v>
      </c>
      <c r="E40" s="78">
        <f t="shared" si="12"/>
        <v>1.3531644527080251</v>
      </c>
      <c r="F40" s="78">
        <f t="shared" si="13"/>
        <v>1.2669386550822472</v>
      </c>
      <c r="G40" s="78">
        <f t="shared" si="14"/>
        <v>1.0611421568546737</v>
      </c>
      <c r="H40" s="78">
        <f t="shared" si="15"/>
        <v>1.2079797637297323</v>
      </c>
      <c r="I40" s="78">
        <f t="shared" si="16"/>
        <v>1.4314191380701176</v>
      </c>
      <c r="J40" s="78">
        <f t="shared" si="17"/>
        <v>1.1036381986383192</v>
      </c>
      <c r="K40" s="22">
        <f t="shared" si="18"/>
        <v>1.6547702651518343</v>
      </c>
      <c r="L40" s="22">
        <f t="shared" si="19"/>
        <v>1.1196446014000423</v>
      </c>
      <c r="M40" s="22">
        <f t="shared" si="20"/>
        <v>1.928736602239719</v>
      </c>
      <c r="N40" s="22">
        <f t="shared" si="21"/>
        <v>1.7361604745584274</v>
      </c>
      <c r="O40" s="22">
        <f t="shared" si="22"/>
        <v>6.3512872270200376</v>
      </c>
      <c r="P40" s="22">
        <f t="shared" si="23"/>
        <v>3.0956634997948766</v>
      </c>
      <c r="Q40" s="22">
        <f t="shared" si="24"/>
        <v>0.94706566133934278</v>
      </c>
      <c r="R40" s="22">
        <f t="shared" si="25"/>
        <v>2.3599765608905026</v>
      </c>
      <c r="S40" s="23">
        <f t="shared" si="26"/>
        <v>1.2572969977179935</v>
      </c>
      <c r="U40" s="89">
        <v>2045</v>
      </c>
      <c r="V40" s="84">
        <v>-4.696925299485253E-2</v>
      </c>
      <c r="W40" s="84">
        <v>1.7565514042032455E-2</v>
      </c>
      <c r="X40" s="84">
        <v>3.3961049024157849E-2</v>
      </c>
      <c r="Y40" s="84">
        <v>-4.3971933760668672E-2</v>
      </c>
      <c r="Z40" s="84">
        <v>-1.9780823525681359E-2</v>
      </c>
      <c r="AA40" s="84">
        <v>1.762010051105492E-2</v>
      </c>
      <c r="AB40" s="84">
        <v>-4.3405846995419897E-2</v>
      </c>
      <c r="AC40" s="84">
        <v>3.6686213206447292E-2</v>
      </c>
      <c r="AD40" s="84">
        <v>-2.422360560872712E-2</v>
      </c>
      <c r="AE40" s="84">
        <v>2.9762765871920123E-2</v>
      </c>
      <c r="AF40" s="84">
        <v>1.9915938909379254E-2</v>
      </c>
      <c r="AG40" s="84">
        <v>-9.1557095255705035E-3</v>
      </c>
      <c r="AH40" s="84">
        <v>-2.8270167565292117E-2</v>
      </c>
      <c r="AI40" s="84">
        <v>-3.3674975420206685E-2</v>
      </c>
      <c r="AJ40" s="84">
        <v>-1.7535472115064364E-2</v>
      </c>
      <c r="AK40" s="84">
        <v>4.7948903012306046E-2</v>
      </c>
      <c r="AL40" s="84">
        <v>-2.0494470881243457E-2</v>
      </c>
      <c r="AM40" s="84">
        <v>4.1420380728934753E-2</v>
      </c>
      <c r="AN40" s="84"/>
      <c r="AO40" s="84"/>
    </row>
    <row r="41" spans="1:41" ht="15.75" thickBot="1" x14ac:dyDescent="0.3">
      <c r="A41" s="15">
        <v>2050</v>
      </c>
      <c r="B41" s="80">
        <f t="shared" si="9"/>
        <v>1.2428548891609854</v>
      </c>
      <c r="C41" s="80">
        <f t="shared" si="10"/>
        <v>1.3240210502191925</v>
      </c>
      <c r="D41" s="80">
        <f t="shared" si="11"/>
        <v>0.7246492341979095</v>
      </c>
      <c r="E41" s="80">
        <f t="shared" si="12"/>
        <v>1.3148208660202736</v>
      </c>
      <c r="F41" s="80">
        <f t="shared" si="13"/>
        <v>1.3678320699822333</v>
      </c>
      <c r="G41" s="80">
        <f t="shared" si="14"/>
        <v>1.1567304151688582</v>
      </c>
      <c r="H41" s="80">
        <f t="shared" si="15"/>
        <v>1.2841518791218161</v>
      </c>
      <c r="I41" s="80">
        <f t="shared" si="16"/>
        <v>1.4702329126820854</v>
      </c>
      <c r="J41" s="80">
        <f t="shared" si="17"/>
        <v>1.1535909380897404</v>
      </c>
      <c r="K41" s="24">
        <f t="shared" si="18"/>
        <v>1.8116734209797878</v>
      </c>
      <c r="L41" s="24">
        <f t="shared" si="19"/>
        <v>1.1797256422117302</v>
      </c>
      <c r="M41" s="24">
        <f t="shared" si="20"/>
        <v>2.2771325828867681</v>
      </c>
      <c r="N41" s="24">
        <f t="shared" si="21"/>
        <v>2.0220126861220331</v>
      </c>
      <c r="O41" s="24">
        <f t="shared" si="22"/>
        <v>8.2535519538256317</v>
      </c>
      <c r="P41" s="24">
        <f t="shared" si="23"/>
        <v>3.598395583463081</v>
      </c>
      <c r="Q41" s="24">
        <f t="shared" si="24"/>
        <v>1.0519861697882138</v>
      </c>
      <c r="R41" s="24">
        <f t="shared" si="25"/>
        <v>2.9871135134641853</v>
      </c>
      <c r="S41" s="25">
        <f t="shared" si="26"/>
        <v>1.4034401159046723</v>
      </c>
      <c r="U41" s="91">
        <v>2050</v>
      </c>
      <c r="V41" s="84">
        <v>-4.4968644728536615E-2</v>
      </c>
      <c r="W41" s="84">
        <v>-6.4548379551720135E-4</v>
      </c>
      <c r="X41" s="84">
        <v>2.7855580632355145E-2</v>
      </c>
      <c r="Y41" s="84">
        <v>-4.4753690952259215E-2</v>
      </c>
      <c r="Z41" s="84">
        <v>-2.3425529574776827E-2</v>
      </c>
      <c r="AA41" s="84">
        <v>2.0413414920421782E-2</v>
      </c>
      <c r="AB41" s="84">
        <v>-4.1420886784969399E-2</v>
      </c>
      <c r="AC41" s="84">
        <v>2.9998536156618592E-2</v>
      </c>
      <c r="AD41" s="84">
        <v>-4.9014389544415008E-3</v>
      </c>
      <c r="AE41" s="84">
        <v>2.7063608974286085E-2</v>
      </c>
      <c r="AF41" s="84">
        <v>1.6135566018901398E-2</v>
      </c>
      <c r="AG41" s="84">
        <v>-1.2484204898766765E-2</v>
      </c>
      <c r="AH41" s="84">
        <v>-2.6352188576785677E-2</v>
      </c>
      <c r="AI41" s="84">
        <v>-3.404636832969915E-2</v>
      </c>
      <c r="AJ41" s="84">
        <v>-1.1675454555415651E-2</v>
      </c>
      <c r="AK41" s="84">
        <v>4.8740995933513706E-2</v>
      </c>
      <c r="AL41" s="84">
        <v>-1.9898167705571446E-2</v>
      </c>
      <c r="AM41" s="84">
        <v>3.5371483311686443E-2</v>
      </c>
      <c r="AN41" s="84"/>
      <c r="AO41" s="84"/>
    </row>
    <row r="42" spans="1:41" x14ac:dyDescent="0.25">
      <c r="A42" s="26" t="s">
        <v>432</v>
      </c>
      <c r="B42" s="27">
        <f>(B41/B33)^(1/($A$41-$A$33))-1</f>
        <v>5.5902098824698321E-3</v>
      </c>
      <c r="C42" s="27">
        <f>(D41/D33)^(1/($A$41-$A$33))-1</f>
        <v>-8.224137675547194E-3</v>
      </c>
      <c r="D42" s="27">
        <f>(C41/C33)^(1/($A$41-$A$33))-1</f>
        <v>7.2227115875158621E-3</v>
      </c>
      <c r="E42" s="27">
        <f>(E41/E33)^(1/($A$41-$A$33))-1</f>
        <v>7.0426434041825914E-3</v>
      </c>
      <c r="F42" s="27">
        <f t="shared" ref="F42:G42" si="27">E14/E$5</f>
        <v>1.355938848847755E-2</v>
      </c>
      <c r="G42" s="27">
        <f t="shared" si="27"/>
        <v>2.5647949124761798E-2</v>
      </c>
      <c r="H42" s="27">
        <f t="shared" ref="H42" si="28">(H41/H33)^(1/($A$41-$A$33))-1</f>
        <v>6.4333875537063712E-3</v>
      </c>
      <c r="I42" s="27">
        <f t="shared" ref="I42:S42" si="29">(I41/I33)^(1/($A$41-$A$33))-1</f>
        <v>9.9315794524168499E-3</v>
      </c>
      <c r="J42" s="27">
        <f t="shared" si="29"/>
        <v>3.6702994256543331E-3</v>
      </c>
      <c r="K42" s="27">
        <f t="shared" si="29"/>
        <v>1.5353882162917776E-2</v>
      </c>
      <c r="L42" s="27">
        <f t="shared" si="29"/>
        <v>4.2469905713813372E-3</v>
      </c>
      <c r="M42" s="27">
        <f t="shared" si="29"/>
        <v>2.1324624466124709E-2</v>
      </c>
      <c r="N42" s="27">
        <f t="shared" si="29"/>
        <v>1.8217629572026661E-2</v>
      </c>
      <c r="O42" s="27">
        <f t="shared" si="29"/>
        <v>5.561028395740153E-2</v>
      </c>
      <c r="P42" s="27">
        <f t="shared" si="29"/>
        <v>3.33779791932447E-2</v>
      </c>
      <c r="Q42" s="27">
        <f t="shared" si="29"/>
        <v>1.3003310479806629E-3</v>
      </c>
      <c r="R42" s="27">
        <f t="shared" si="29"/>
        <v>2.8456534047653914E-2</v>
      </c>
      <c r="S42" s="27">
        <f t="shared" si="29"/>
        <v>8.7282930909291512E-3</v>
      </c>
      <c r="V42" s="84"/>
      <c r="W42" s="84"/>
      <c r="X42" s="84"/>
      <c r="Y42" s="84"/>
      <c r="Z42" s="84"/>
      <c r="AA42" s="84"/>
      <c r="AB42" s="84"/>
      <c r="AC42" s="84"/>
      <c r="AD42" s="84"/>
    </row>
    <row r="43" spans="1:41" x14ac:dyDescent="0.25">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t="s">
        <v>198</v>
      </c>
      <c r="W44" s="84" t="s">
        <v>190</v>
      </c>
      <c r="X44" s="84" t="s">
        <v>232</v>
      </c>
      <c r="Y44" s="84" t="s">
        <v>314</v>
      </c>
      <c r="Z44" s="84" t="s">
        <v>446</v>
      </c>
      <c r="AA44" s="84" t="s">
        <v>340</v>
      </c>
      <c r="AB44" s="84" t="s">
        <v>447</v>
      </c>
      <c r="AC44" s="84" t="s">
        <v>415</v>
      </c>
      <c r="AD44" s="84" t="s">
        <v>416</v>
      </c>
      <c r="AE44" t="s">
        <v>382</v>
      </c>
      <c r="AF44" t="s">
        <v>418</v>
      </c>
      <c r="AG44" t="s">
        <v>419</v>
      </c>
      <c r="AH44" t="s">
        <v>322</v>
      </c>
      <c r="AI44" t="s">
        <v>222</v>
      </c>
      <c r="AJ44" t="s">
        <v>420</v>
      </c>
      <c r="AK44" t="s">
        <v>421</v>
      </c>
      <c r="AL44" t="s">
        <v>448</v>
      </c>
      <c r="AM44" t="s">
        <v>424</v>
      </c>
    </row>
    <row r="45" spans="1:41" x14ac:dyDescent="0.25">
      <c r="B45" s="4">
        <v>0.76</v>
      </c>
      <c r="C45" s="4"/>
      <c r="D45" s="4"/>
      <c r="E45" s="4"/>
      <c r="F45" s="4"/>
      <c r="G45" s="4"/>
      <c r="H45" s="4"/>
      <c r="I45" s="4"/>
      <c r="J45" s="4"/>
      <c r="K45" s="4">
        <f>K35*(1-(0.0578/5))</f>
        <v>0.96958873104963561</v>
      </c>
      <c r="L45" s="4"/>
      <c r="M45" s="4"/>
      <c r="N45" s="4"/>
      <c r="O45" s="4"/>
      <c r="P45" s="4"/>
      <c r="Q45" s="4"/>
      <c r="R45" s="4"/>
      <c r="V45" s="92">
        <v>1</v>
      </c>
      <c r="W45" s="92">
        <v>1</v>
      </c>
      <c r="X45" s="92">
        <v>1</v>
      </c>
      <c r="Y45" s="92">
        <v>1</v>
      </c>
      <c r="Z45" s="92">
        <v>1</v>
      </c>
      <c r="AA45" s="92">
        <v>1</v>
      </c>
      <c r="AB45" s="92">
        <v>1</v>
      </c>
      <c r="AC45" s="92">
        <v>1</v>
      </c>
      <c r="AD45" s="92">
        <v>1</v>
      </c>
      <c r="AE45" s="92">
        <v>1</v>
      </c>
      <c r="AF45" s="92">
        <v>1</v>
      </c>
      <c r="AG45" s="92">
        <v>1</v>
      </c>
      <c r="AH45" s="92">
        <v>1</v>
      </c>
      <c r="AI45" s="92">
        <v>1</v>
      </c>
      <c r="AJ45" s="92">
        <v>1</v>
      </c>
      <c r="AK45" s="92">
        <v>1</v>
      </c>
      <c r="AL45" s="92">
        <v>1</v>
      </c>
      <c r="AM45" s="92">
        <v>1</v>
      </c>
    </row>
    <row r="46" spans="1:41" x14ac:dyDescent="0.25">
      <c r="B46" s="4"/>
      <c r="C46" s="4"/>
      <c r="D46" s="4"/>
      <c r="E46" s="4"/>
      <c r="F46" s="4"/>
      <c r="G46" s="4"/>
      <c r="H46" s="4"/>
      <c r="I46" s="4"/>
      <c r="J46" s="4"/>
      <c r="K46" s="4">
        <f>K41*(1-(0.26/5))</f>
        <v>1.7174664030888387</v>
      </c>
      <c r="L46" s="4"/>
      <c r="M46" s="4"/>
      <c r="N46" s="4"/>
      <c r="O46" s="4"/>
      <c r="P46" s="4"/>
      <c r="Q46" s="4"/>
      <c r="R46" s="4"/>
      <c r="T46">
        <v>3</v>
      </c>
      <c r="V46" s="92">
        <v>0.96912118546850967</v>
      </c>
      <c r="W46" s="92">
        <v>1.0265922194186001</v>
      </c>
      <c r="X46" s="92">
        <v>0.94661266038120551</v>
      </c>
      <c r="Y46" s="92">
        <v>0.91412816626215887</v>
      </c>
      <c r="Z46" s="92">
        <v>0.99937005020902914</v>
      </c>
      <c r="AA46" s="92">
        <v>0.88167952260300753</v>
      </c>
      <c r="AB46" s="92">
        <v>0.9490351288754818</v>
      </c>
      <c r="AC46" s="92">
        <v>1.0288639960546733</v>
      </c>
      <c r="AD46" s="92">
        <v>0.99493282261760507</v>
      </c>
      <c r="AE46" s="92">
        <v>0.98609542772729908</v>
      </c>
      <c r="AF46" s="92">
        <v>1.0471173467210575</v>
      </c>
      <c r="AG46" s="92">
        <v>1.0826297562539464</v>
      </c>
      <c r="AH46" s="92">
        <v>1.3686104134985502</v>
      </c>
      <c r="AI46" s="92">
        <v>1.0423915550766312</v>
      </c>
      <c r="AJ46" s="92">
        <v>1.2839781075217733</v>
      </c>
      <c r="AK46" s="92">
        <v>1.082753231808701</v>
      </c>
      <c r="AL46" s="92">
        <v>1.082753231808701</v>
      </c>
      <c r="AM46" s="92">
        <v>1.082753231808701</v>
      </c>
    </row>
    <row r="47" spans="1:41" x14ac:dyDescent="0.25">
      <c r="B47" s="4"/>
      <c r="C47" s="4"/>
      <c r="D47" s="4"/>
      <c r="E47" s="4"/>
      <c r="F47" s="4"/>
      <c r="G47" s="4"/>
      <c r="H47" s="4"/>
      <c r="I47" s="4"/>
      <c r="J47" s="4"/>
      <c r="K47" s="4"/>
      <c r="L47" s="4"/>
      <c r="M47" s="4"/>
      <c r="N47" s="4"/>
      <c r="O47" s="4"/>
      <c r="P47" s="4"/>
      <c r="Q47" s="4"/>
      <c r="R47" s="4"/>
      <c r="V47" s="92">
        <v>1.0949687501176857</v>
      </c>
      <c r="W47" s="92">
        <v>0.98821792548185905</v>
      </c>
      <c r="X47" s="92">
        <v>0.88048794425169519</v>
      </c>
      <c r="Y47" s="92">
        <v>1.1534954879771548</v>
      </c>
      <c r="Z47" s="92">
        <v>1.0557472808197841</v>
      </c>
      <c r="AA47" s="92">
        <v>0.98528882751682023</v>
      </c>
      <c r="AB47" s="92">
        <v>1.1744642313295086</v>
      </c>
      <c r="AC47" s="92">
        <v>1.1059187197555271</v>
      </c>
      <c r="AD47" s="92">
        <v>1.2423334728787097</v>
      </c>
      <c r="AE47" s="92">
        <v>0.9809282617555295</v>
      </c>
      <c r="AF47" s="92">
        <v>1.0409299880908056</v>
      </c>
      <c r="AG47" s="92">
        <v>1.2318033737747811</v>
      </c>
      <c r="AH47" s="92">
        <v>1.4760298293417007</v>
      </c>
      <c r="AI47" s="92">
        <v>1.600561587706772</v>
      </c>
      <c r="AJ47" s="92">
        <v>1.5082529600355736</v>
      </c>
      <c r="AK47" s="92">
        <v>0.98029127167137053</v>
      </c>
      <c r="AL47" s="92">
        <v>1.1036612437225675</v>
      </c>
      <c r="AM47" s="92">
        <v>1.1036612437225675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V48" s="92">
        <v>1.1909701495444516</v>
      </c>
      <c r="W48" s="92">
        <v>1.0539357527396436</v>
      </c>
      <c r="X48" s="92">
        <v>0.85873570180387659</v>
      </c>
      <c r="Y48" s="92">
        <v>1.2831101872316037</v>
      </c>
      <c r="Z48" s="92">
        <v>1.0690421894340916</v>
      </c>
      <c r="AA48" s="92">
        <v>1.0113418243993746</v>
      </c>
      <c r="AB48" s="92">
        <v>1.0638655301449365</v>
      </c>
      <c r="AC48" s="92">
        <v>1.2134456776439564</v>
      </c>
      <c r="AD48" s="92">
        <v>0.98464534398110237</v>
      </c>
      <c r="AE48" s="92">
        <v>1.0855949353519609</v>
      </c>
      <c r="AF48" s="92">
        <v>1.0026743353873009</v>
      </c>
      <c r="AG48" s="92">
        <v>1.2104659119107755</v>
      </c>
      <c r="AH48" s="92">
        <v>1.4588373500165341</v>
      </c>
      <c r="AI48" s="92">
        <v>2.3979968965982064</v>
      </c>
      <c r="AJ48" s="92">
        <v>1.8101674225751279</v>
      </c>
      <c r="AK48" s="92">
        <v>0.86641823505424731</v>
      </c>
      <c r="AL48" s="92">
        <v>1.1275252519755441</v>
      </c>
      <c r="AM48" s="92">
        <v>1.1399345736923732</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V49" s="92">
        <v>1.2179683866062434</v>
      </c>
      <c r="W49" s="92">
        <v>1.0685394749224146</v>
      </c>
      <c r="X49" s="92">
        <v>0.7728686401424758</v>
      </c>
      <c r="Y49" s="92">
        <v>1.3442932975062925</v>
      </c>
      <c r="Z49" s="92">
        <v>1.1149991249775262</v>
      </c>
      <c r="AA49" s="92">
        <v>1.039134737054739</v>
      </c>
      <c r="AB49" s="92">
        <v>1.0683832362292587</v>
      </c>
      <c r="AC49" s="92">
        <v>1.3028352007564841</v>
      </c>
      <c r="AD49" s="92">
        <v>1.0030549086726428</v>
      </c>
      <c r="AE49" s="92">
        <v>1.2485704070829744</v>
      </c>
      <c r="AF49" s="92">
        <v>1.0129341624573787</v>
      </c>
      <c r="AG49" s="92">
        <v>1.3041873852948649</v>
      </c>
      <c r="AH49" s="92">
        <v>1.4320785845130501</v>
      </c>
      <c r="AI49" s="92">
        <v>3.4687143842021131</v>
      </c>
      <c r="AJ49" s="92">
        <v>2.241769152834014</v>
      </c>
      <c r="AK49" s="92">
        <v>0.76</v>
      </c>
      <c r="AL49" s="92">
        <v>1.3109970388214398</v>
      </c>
      <c r="AM49" s="92">
        <v>1.1718780062506109</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V50" s="92">
        <v>1.2195937612298242</v>
      </c>
      <c r="W50" s="92">
        <v>1.1356390645269527</v>
      </c>
      <c r="X50" s="92">
        <v>0.72127397065502075</v>
      </c>
      <c r="Y50" s="92">
        <v>1.4028216783901224</v>
      </c>
      <c r="Z50" s="92">
        <v>1.185592097872864</v>
      </c>
      <c r="AA50" s="92">
        <v>1.049225885089589</v>
      </c>
      <c r="AB50" s="92">
        <v>1.0950510358153875</v>
      </c>
      <c r="AC50" s="92">
        <v>1.3796664491052415</v>
      </c>
      <c r="AD50" s="92">
        <v>1.0512415249642111</v>
      </c>
      <c r="AE50" s="92">
        <v>1.4131937364091787</v>
      </c>
      <c r="AF50" s="92">
        <v>1.0349737074251006</v>
      </c>
      <c r="AG50" s="92">
        <v>1.5037307787221128</v>
      </c>
      <c r="AH50" s="92">
        <v>1.4794076039885895</v>
      </c>
      <c r="AI50" s="92">
        <v>4.2027919017744786</v>
      </c>
      <c r="AJ50" s="92">
        <v>2.4422893312667426</v>
      </c>
      <c r="AK50" s="92">
        <v>0.79724066082664957</v>
      </c>
      <c r="AL50" s="92">
        <v>1.3823682355405853</v>
      </c>
      <c r="AM50" s="92">
        <v>1.1723524392758469</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V51" s="92">
        <v>1.2351717494769949</v>
      </c>
      <c r="W51" s="92">
        <v>1.18180162311321</v>
      </c>
      <c r="X51" s="92">
        <v>0.6899223758414007</v>
      </c>
      <c r="Y51" s="92">
        <v>1.4072540546161438</v>
      </c>
      <c r="Z51" s="92">
        <v>1.2371973244849404</v>
      </c>
      <c r="AA51" s="92">
        <v>1.0543073851598037</v>
      </c>
      <c r="AB51" s="92">
        <v>1.1686448041462882</v>
      </c>
      <c r="AC51" s="92">
        <v>1.3857891220319274</v>
      </c>
      <c r="AD51" s="92">
        <v>1.0667241371245761</v>
      </c>
      <c r="AE51" s="92">
        <v>1.5163222552014233</v>
      </c>
      <c r="AF51" s="92">
        <v>1.0717579395638186</v>
      </c>
      <c r="AG51" s="92">
        <v>1.6844334004802797</v>
      </c>
      <c r="AH51" s="92">
        <v>1.5688380737914287</v>
      </c>
      <c r="AI51" s="92">
        <v>5.1628077567961279</v>
      </c>
      <c r="AJ51" s="92">
        <v>2.746799379192074</v>
      </c>
      <c r="AK51" s="92">
        <v>0.86218874366314646</v>
      </c>
      <c r="AL51" s="92">
        <v>1.7902532016558992</v>
      </c>
      <c r="AM51" s="92">
        <v>1.138064515990489</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V52" s="92">
        <v>1.2283292523845386</v>
      </c>
      <c r="W52" s="92">
        <v>1.2496858733039498</v>
      </c>
      <c r="X52" s="92">
        <v>0.69751447958673751</v>
      </c>
      <c r="Y52" s="92">
        <v>1.3531644527080251</v>
      </c>
      <c r="Z52" s="92">
        <v>1.2669386550822472</v>
      </c>
      <c r="AA52" s="92">
        <v>1.0611421568546737</v>
      </c>
      <c r="AB52" s="92">
        <v>1.2079797637297323</v>
      </c>
      <c r="AC52" s="92">
        <v>1.4314191380701176</v>
      </c>
      <c r="AD52" s="92">
        <v>1.1036381986383192</v>
      </c>
      <c r="AE52" s="92">
        <v>1.6547702651518343</v>
      </c>
      <c r="AF52" s="92">
        <v>1.1196446014000423</v>
      </c>
      <c r="AG52" s="92">
        <v>1.928736602239719</v>
      </c>
      <c r="AH52" s="92">
        <v>1.7361604745584274</v>
      </c>
      <c r="AI52" s="92">
        <v>6.3512872270200376</v>
      </c>
      <c r="AJ52" s="92">
        <v>3.0956634997948766</v>
      </c>
      <c r="AK52" s="92">
        <v>0.94706566133934278</v>
      </c>
      <c r="AL52" s="92">
        <v>2.3599765608905026</v>
      </c>
      <c r="AM52" s="92">
        <v>1.2572969977179935</v>
      </c>
    </row>
    <row r="53" spans="1:3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V53" s="92">
        <v>1.2428548891609854</v>
      </c>
      <c r="W53" s="92">
        <v>1.3240210502191925</v>
      </c>
      <c r="X53" s="92">
        <v>0.7246492341979095</v>
      </c>
      <c r="Y53" s="92">
        <v>1.3148208660202736</v>
      </c>
      <c r="Z53" s="92">
        <v>1.3678320699822333</v>
      </c>
      <c r="AA53" s="92">
        <v>1.1567304151688582</v>
      </c>
      <c r="AB53" s="92">
        <v>1.2841518791218161</v>
      </c>
      <c r="AC53" s="92">
        <v>1.4702329126820854</v>
      </c>
      <c r="AD53" s="92">
        <v>1.1535909380897404</v>
      </c>
      <c r="AE53" s="92">
        <v>1.8116734209797878</v>
      </c>
      <c r="AF53" s="92">
        <v>1.1797256422117302</v>
      </c>
      <c r="AG53" s="92">
        <v>2.2771325828867681</v>
      </c>
      <c r="AH53" s="92">
        <v>2.0220126861220331</v>
      </c>
      <c r="AI53" s="92">
        <v>8.2535519538256317</v>
      </c>
      <c r="AJ53" s="92">
        <v>3.598395583463081</v>
      </c>
      <c r="AK53" s="92">
        <v>1.0519861697882138</v>
      </c>
      <c r="AL53" s="92">
        <v>2.9871135134641853</v>
      </c>
      <c r="AM53" s="92">
        <v>1.4034401159046723</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5" priority="17" operator="notEqual">
      <formula>0</formula>
    </cfRule>
    <cfRule type="cellIs" dxfId="4" priority="18" operator="equal">
      <formula>0</formula>
    </cfRule>
  </conditionalFormatting>
  <conditionalFormatting sqref="B16:R16">
    <cfRule type="containsText" dxfId="3"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tabSelected="1" zoomScale="85" zoomScaleNormal="85" workbookViewId="0">
      <selection activeCell="C8" sqref="C8:C25"/>
    </sheetView>
  </sheetViews>
  <sheetFormatPr baseColWidth="10"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5">
        <v>0.88421511193859448</v>
      </c>
      <c r="B4" s="95">
        <v>0.70243626402914627</v>
      </c>
      <c r="C4" s="95">
        <v>0.76333953411431532</v>
      </c>
      <c r="D4" s="95">
        <v>0.79839632094643798</v>
      </c>
      <c r="E4" s="95">
        <v>0.65968868005232595</v>
      </c>
      <c r="F4" s="95">
        <v>0.72207169261833815</v>
      </c>
      <c r="G4" s="95">
        <v>0.7084360210421583</v>
      </c>
      <c r="H4" s="95">
        <v>0.77507762340522612</v>
      </c>
      <c r="I4" s="95">
        <v>0.90248332422412103</v>
      </c>
      <c r="J4" s="95">
        <v>0.96683140250552235</v>
      </c>
      <c r="K4" s="95">
        <v>0.75492194021186376</v>
      </c>
      <c r="L4" s="95">
        <v>0.57325274186738384</v>
      </c>
      <c r="M4" s="95">
        <v>0.63814934238006227</v>
      </c>
      <c r="N4" s="95">
        <v>0.46643180228149317</v>
      </c>
      <c r="O4" s="95">
        <v>0.67558859772641411</v>
      </c>
      <c r="P4" s="95">
        <v>0.58033914879238335</v>
      </c>
      <c r="Q4" s="95">
        <v>0.56258394620705565</v>
      </c>
      <c r="R4" s="96">
        <v>0.65383432248503603</v>
      </c>
      <c r="S4" s="97"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baseColWidth="10"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Title</vt:lpstr>
      <vt:lpstr>GDP</vt:lpstr>
      <vt:lpstr>EP</vt:lpstr>
      <vt:lpstr>TFP</vt:lpstr>
      <vt:lpstr>EP...pivot</vt:lpstr>
      <vt:lpstr>TFP...pivot</vt:lpstr>
      <vt:lpstr>EP_newage</vt:lpstr>
      <vt:lpstr>TFP_newage</vt:lpstr>
      <vt:lpstr>TFP_corona</vt:lpstr>
      <vt:lpstr>TFP_newage (2)</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2020-08-27T14:00:53Z</dcterms:modified>
</cp:coreProperties>
</file>