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Excel-Referenzdateien\"/>
    </mc:Choice>
  </mc:AlternateContent>
  <bookViews>
    <workbookView xWindow="0" yWindow="0" windowWidth="14670" windowHeight="4140" activeTab="1"/>
  </bookViews>
  <sheets>
    <sheet name="info" sheetId="2" r:id="rId1"/>
    <sheet name="technologies" sheetId="3" r:id="rId2"/>
    <sheet name="calculation of CCS extra costs" sheetId="4" r:id="rId3"/>
  </sheets>
  <calcPr calcId="162913"/>
</workbook>
</file>

<file path=xl/calcChain.xml><?xml version="1.0" encoding="utf-8"?>
<calcChain xmlns="http://schemas.openxmlformats.org/spreadsheetml/2006/main">
  <c r="E9" i="4" l="1"/>
  <c r="E10" i="4"/>
  <c r="E8" i="4"/>
  <c r="G10" i="4" l="1"/>
  <c r="H10" i="4" s="1"/>
  <c r="J10" i="4" s="1"/>
  <c r="K10" i="4" s="1"/>
  <c r="G9" i="4"/>
  <c r="H9" i="4" s="1"/>
  <c r="J9" i="4" s="1"/>
  <c r="K9" i="4" s="1"/>
  <c r="G8" i="4"/>
  <c r="H8" i="4" s="1"/>
  <c r="J8" i="4" s="1"/>
  <c r="K8" i="4" s="1"/>
  <c r="L18" i="3" l="1"/>
  <c r="M18" i="3"/>
  <c r="L19" i="3"/>
  <c r="M13" i="3"/>
  <c r="L13" i="3"/>
  <c r="L8" i="3"/>
  <c r="M8" i="3"/>
</calcChain>
</file>

<file path=xl/comments1.xml><?xml version="1.0" encoding="utf-8"?>
<comments xmlns="http://schemas.openxmlformats.org/spreadsheetml/2006/main">
  <authors>
    <author>Markus Haller</author>
    <author>Sebastian Osorio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Technical life time in years. Defines how many years a technology lasts until it is completly depreciated. 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Time that is needed to build capacity (between investment decision and start of operation). This parameter is used to scale up overnight investment costs inco0on.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Overnight investment costs. For technologies with exogenously decreasing investment costs, this value is *overwritten* by the ones defined in 'dataincoex.dat'!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primary to secondary energy conversion coefficient.
This parameter is only important for generation technologies that consume exhaustible energy carriers (gas, coal, uranium, biomass). It is one for all other technologies. 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Availability factor. 
Available capacities are always scaled down by this factor. 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 xml:space="preserve">Availability factor 2. 
Aggregated over all time slices, generation must never exceed maximum generation times this factor. 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 xml:space="preserve">Fixed operation and maintenance costs as share of investment costs per year. 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Variable investment costs. 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specific CO2 emissions per primary energy consumption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specific emissions of captured CO2 per consumed primary energy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Sebastian Osorio:</t>
        </r>
        <r>
          <rPr>
            <sz val="9"/>
            <color indexed="81"/>
            <rFont val="Tahoma"/>
            <family val="2"/>
          </rPr>
          <t xml:space="preserve">
Data from Agora for Germany (but asumed for all countries given the lack of data). https://www.agora-energiewende.de/fileadmin/downloads/publikationen/Impulse/EEG-Umlage_Oeko-Institut_2014/Impulse_Reform_des_EEG-Umlagemechanismus.pdf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Sebastian Osorio:</t>
        </r>
        <r>
          <rPr>
            <sz val="9"/>
            <color indexed="81"/>
            <rFont val="Tahoma"/>
            <family val="2"/>
          </rPr>
          <t xml:space="preserve">
This will be used when heating is considered in LIMES</t>
        </r>
      </text>
    </comment>
    <comment ref="S21" authorId="1" shapeId="0">
      <text>
        <r>
          <rPr>
            <b/>
            <sz val="9"/>
            <color indexed="81"/>
            <rFont val="Tahoma"/>
            <family val="2"/>
          </rPr>
          <t>Sebastian Osorio:</t>
        </r>
        <r>
          <rPr>
            <sz val="9"/>
            <color indexed="81"/>
            <rFont val="Tahoma"/>
            <family val="2"/>
          </rPr>
          <t xml:space="preserve">
Different values for flüssige biomasse (7%); biogas (3%)</t>
        </r>
      </text>
    </comment>
    <comment ref="X21" authorId="1" shapeId="0">
      <text>
        <r>
          <rPr>
            <b/>
            <sz val="9"/>
            <color indexed="81"/>
            <rFont val="Tahoma"/>
            <family val="2"/>
          </rPr>
          <t>Sebastian Osorio:</t>
        </r>
        <r>
          <rPr>
            <sz val="9"/>
            <color indexed="81"/>
            <rFont val="Tahoma"/>
            <family val="2"/>
          </rPr>
          <t xml:space="preserve">
no data for this</t>
        </r>
      </text>
    </comment>
    <comment ref="S33" authorId="1" shapeId="0">
      <text>
        <r>
          <rPr>
            <b/>
            <sz val="9"/>
            <color indexed="81"/>
            <rFont val="Tahoma"/>
            <family val="2"/>
          </rPr>
          <t>Sebastian Osorio:</t>
        </r>
        <r>
          <rPr>
            <sz val="9"/>
            <color indexed="81"/>
            <rFont val="Tahoma"/>
            <family val="2"/>
          </rPr>
          <t xml:space="preserve">
klärschlamm 8%
Industrieabfälle 20%
Hausmull 20%</t>
        </r>
      </text>
    </comment>
    <comment ref="E36" authorId="1" shapeId="0">
      <text>
        <r>
          <rPr>
            <b/>
            <sz val="9"/>
            <color indexed="81"/>
            <rFont val="Tahoma"/>
            <family val="2"/>
          </rPr>
          <t>Sebastian Osorio:</t>
        </r>
        <r>
          <rPr>
            <sz val="9"/>
            <color indexed="81"/>
            <rFont val="Tahoma"/>
            <family val="2"/>
          </rPr>
          <t xml:space="preserve">
From WEO2016 - small scale plants</t>
        </r>
      </text>
    </comment>
    <comment ref="S36" authorId="1" shapeId="0">
      <text>
        <r>
          <rPr>
            <b/>
            <sz val="9"/>
            <color indexed="81"/>
            <rFont val="Tahoma"/>
            <family val="2"/>
          </rPr>
          <t>Sebastian Osorio:</t>
        </r>
        <r>
          <rPr>
            <sz val="9"/>
            <color indexed="81"/>
            <rFont val="Tahoma"/>
            <family val="2"/>
          </rPr>
          <t xml:space="preserve">
same than for hydro</t>
        </r>
      </text>
    </comment>
  </commentList>
</comments>
</file>

<file path=xl/sharedStrings.xml><?xml version="1.0" encoding="utf-8"?>
<sst xmlns="http://schemas.openxmlformats.org/spreadsheetml/2006/main" count="199" uniqueCount="137">
  <si>
    <t xml:space="preserve">ngcc            </t>
  </si>
  <si>
    <t xml:space="preserve">pcc             </t>
  </si>
  <si>
    <t xml:space="preserve">hydro           </t>
  </si>
  <si>
    <t xml:space="preserve">spv             </t>
  </si>
  <si>
    <t xml:space="preserve">windon          </t>
  </si>
  <si>
    <t xml:space="preserve">windoff         </t>
  </si>
  <si>
    <t xml:space="preserve">csp             </t>
  </si>
  <si>
    <t xml:space="preserve">tnr             </t>
  </si>
  <si>
    <t xml:space="preserve">hvacline        </t>
  </si>
  <si>
    <t xml:space="preserve">biolcigcc       </t>
  </si>
  <si>
    <t>pulverized coal</t>
  </si>
  <si>
    <t>pulverized coal with ccs</t>
  </si>
  <si>
    <t>hydro power (no pumped storage!)</t>
  </si>
  <si>
    <t>solar photovoltaic</t>
  </si>
  <si>
    <t>wind turbine (onshore)</t>
  </si>
  <si>
    <t>wind turbine (offshore)</t>
  </si>
  <si>
    <t>concentrating solar power</t>
  </si>
  <si>
    <t>thermal nuclear reactor</t>
  </si>
  <si>
    <t xml:space="preserve">high voltage ac power lines   </t>
  </si>
  <si>
    <t>biomass (lignocellulosis) igcc</t>
  </si>
  <si>
    <t>GAMS name</t>
  </si>
  <si>
    <t>long name</t>
  </si>
  <si>
    <t>inco0on</t>
  </si>
  <si>
    <t>eta</t>
  </si>
  <si>
    <t>nu</t>
  </si>
  <si>
    <t>nu2</t>
  </si>
  <si>
    <t>omf</t>
  </si>
  <si>
    <t>omv</t>
  </si>
  <si>
    <t>lifetime</t>
  </si>
  <si>
    <t>buildtime</t>
  </si>
  <si>
    <t>a</t>
  </si>
  <si>
    <t>2010Euro/kW</t>
  </si>
  <si>
    <t>-</t>
  </si>
  <si>
    <t>none/a</t>
  </si>
  <si>
    <t>emico2</t>
  </si>
  <si>
    <t>emicco2</t>
  </si>
  <si>
    <t>LIMES technology data</t>
  </si>
  <si>
    <t xml:space="preserve">This excel file contains techno-economical data for the LIMES model. It serves as input for the matlab script 'writetimesets.m'. which generates GAMS readable input files. </t>
  </si>
  <si>
    <t>Please consider the following guidelines when entering / modifying data:</t>
  </si>
  <si>
    <t>* Please use cell comments to explain your modifications (source etc.)</t>
  </si>
  <si>
    <t xml:space="preserve">* Do not move lines or columns around in the table! If you change the sequence of columns, you need to adjust 'writetimesets.m' accordingly. </t>
  </si>
  <si>
    <t xml:space="preserve">* If you *add* new parameters (columns), you also need to change 'writetimesets.m' accordingly. </t>
  </si>
  <si>
    <t xml:space="preserve">* If you add new technologies, you need to change the te sets / mappings in 'sets.inc' accordingly. </t>
  </si>
  <si>
    <t>GtC/ZJ</t>
  </si>
  <si>
    <t>learnteex</t>
  </si>
  <si>
    <t>ter</t>
  </si>
  <si>
    <t>ternofluc</t>
  </si>
  <si>
    <t>testore</t>
  </si>
  <si>
    <t>Euro/MWh</t>
  </si>
  <si>
    <t>lpc</t>
  </si>
  <si>
    <t>lignite pulverized coal</t>
  </si>
  <si>
    <t>lpcc</t>
  </si>
  <si>
    <t>lignite with ccs</t>
  </si>
  <si>
    <t>natural gas turbine</t>
  </si>
  <si>
    <t>ngt</t>
  </si>
  <si>
    <t>natural gas combined cycle</t>
  </si>
  <si>
    <t>ngccc</t>
  </si>
  <si>
    <t>natural gas combined cycle with ccs</t>
  </si>
  <si>
    <t>oil</t>
  </si>
  <si>
    <t>oil power plants</t>
  </si>
  <si>
    <t>waste</t>
  </si>
  <si>
    <t>waste incineration</t>
  </si>
  <si>
    <t>others</t>
  </si>
  <si>
    <t>other fossil-based plants, e.g., coke gas</t>
  </si>
  <si>
    <t>batteries</t>
  </si>
  <si>
    <t>li-on batteries</t>
  </si>
  <si>
    <t>Estimations from BMWi</t>
  </si>
  <si>
    <t>Data taken from other technologies</t>
  </si>
  <si>
    <t>Parameters defined in another file, e.g., yearly capital costs for some technologies</t>
  </si>
  <si>
    <t>hydrogene combined cycle</t>
  </si>
  <si>
    <t>hcc</t>
  </si>
  <si>
    <t>hct</t>
  </si>
  <si>
    <t>hydrogene combustion turbine</t>
  </si>
  <si>
    <t>hfc</t>
  </si>
  <si>
    <t>hydrogene fuel cell</t>
  </si>
  <si>
    <t>hydrogene electrolysis</t>
  </si>
  <si>
    <t>pumped-storage power plants</t>
  </si>
  <si>
    <t>ror</t>
  </si>
  <si>
    <t>hs</t>
  </si>
  <si>
    <t>run-of-river plants</t>
  </si>
  <si>
    <t>hydro-storage</t>
  </si>
  <si>
    <t>autocons</t>
  </si>
  <si>
    <t>teheat</t>
  </si>
  <si>
    <t>etah</t>
  </si>
  <si>
    <t>tedayramp</t>
  </si>
  <si>
    <t>Not real technologies, just used as set element for some coding</t>
  </si>
  <si>
    <t>maxramp</t>
  </si>
  <si>
    <t>minload</t>
  </si>
  <si>
    <t>pc</t>
  </si>
  <si>
    <t>pc95</t>
  </si>
  <si>
    <t>pc10</t>
  </si>
  <si>
    <t>pc80</t>
  </si>
  <si>
    <t>lpc10</t>
  </si>
  <si>
    <t>lpc95</t>
  </si>
  <si>
    <t>lpc80</t>
  </si>
  <si>
    <t>ngcc10</t>
  </si>
  <si>
    <t>ngcc95</t>
  </si>
  <si>
    <t>ngcc80</t>
  </si>
  <si>
    <t>95pc0</t>
  </si>
  <si>
    <t>psp</t>
  </si>
  <si>
    <t>helec</t>
  </si>
  <si>
    <t>changed by Robert (needs to be adjusted in LIMES)</t>
  </si>
  <si>
    <t>costs over time</t>
  </si>
  <si>
    <t>li-on batteries (10h reservoir)</t>
  </si>
  <si>
    <t>[€/kW]</t>
  </si>
  <si>
    <t>[€/kWkm]</t>
  </si>
  <si>
    <t>hydrogen storage tanks</t>
  </si>
  <si>
    <t>[€/kWh]</t>
  </si>
  <si>
    <t>CF in Germany</t>
  </si>
  <si>
    <t>best grade</t>
  </si>
  <si>
    <t>medium grade</t>
  </si>
  <si>
    <t>worst grade</t>
  </si>
  <si>
    <t>max. capacity in Germany [GW]</t>
  </si>
  <si>
    <t>additional omv due to CO2 transport and sequestration (assumed to be 20€/tCO2)</t>
  </si>
  <si>
    <t>CO2 extra costs</t>
  </si>
  <si>
    <t>PE</t>
  </si>
  <si>
    <t>efficiency</t>
  </si>
  <si>
    <t>lignite + CCS</t>
  </si>
  <si>
    <t>hard coal + CCS</t>
  </si>
  <si>
    <t>ngcc + CCS</t>
  </si>
  <si>
    <t>hard coal</t>
  </si>
  <si>
    <t>lignite</t>
  </si>
  <si>
    <t>gas</t>
  </si>
  <si>
    <t>emission factor</t>
  </si>
  <si>
    <t>input/output</t>
  </si>
  <si>
    <t>MWh/MWh</t>
  </si>
  <si>
    <t>tCO2/MWh_th</t>
  </si>
  <si>
    <t>tCO2/TJ</t>
  </si>
  <si>
    <t>tCO2/MWh_el</t>
  </si>
  <si>
    <t>capture rate</t>
  </si>
  <si>
    <t>captured CO2/electricity</t>
  </si>
  <si>
    <t>tCO2/MWh</t>
  </si>
  <si>
    <t>€/MWh</t>
  </si>
  <si>
    <t>assumption:</t>
  </si>
  <si>
    <t>€/tCO2 for transport and sequestration and monitoring</t>
  </si>
  <si>
    <t>emissions per electricity</t>
  </si>
  <si>
    <t>cost for CO2 transport &amp; sequestration per electrcitiy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</si>
</sst>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1" xfId="0" applyBorder="1"/>
    <xf numFmtId="0" fontId="0" fillId="2" borderId="1" xfId="0" applyFill="1" applyBorder="1"/>
    <xf numFmtId="0" fontId="4" fillId="2" borderId="1" xfId="0" applyFont="1" applyFill="1" applyBorder="1"/>
    <xf numFmtId="0" fontId="4" fillId="0" borderId="1" xfId="0" applyFont="1" applyBorder="1"/>
    <xf numFmtId="0" fontId="0" fillId="0" borderId="1" xfId="0" applyFill="1" applyBorder="1"/>
    <xf numFmtId="0" fontId="4" fillId="3" borderId="1" xfId="0" applyFont="1" applyFill="1" applyBorder="1"/>
    <xf numFmtId="0" fontId="4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0" borderId="2" xfId="0" applyFill="1" applyBorder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4" fillId="5" borderId="1" xfId="0" applyFont="1" applyFill="1" applyBorder="1"/>
    <xf numFmtId="0" fontId="4" fillId="2" borderId="2" xfId="0" applyFont="1" applyFill="1" applyBorder="1"/>
    <xf numFmtId="0" fontId="4" fillId="5" borderId="2" xfId="0" applyFont="1" applyFill="1" applyBorder="1"/>
    <xf numFmtId="1" fontId="0" fillId="0" borderId="1" xfId="0" applyNumberFormat="1" applyBorder="1"/>
    <xf numFmtId="1" fontId="0" fillId="0" borderId="1" xfId="0" applyNumberFormat="1" applyFill="1" applyBorder="1"/>
    <xf numFmtId="1" fontId="0" fillId="4" borderId="1" xfId="0" applyNumberFormat="1" applyFill="1" applyBorder="1"/>
    <xf numFmtId="1" fontId="0" fillId="6" borderId="1" xfId="0" applyNumberFormat="1" applyFill="1" applyBorder="1"/>
    <xf numFmtId="1" fontId="0" fillId="5" borderId="1" xfId="0" applyNumberFormat="1" applyFill="1" applyBorder="1"/>
    <xf numFmtId="0" fontId="0" fillId="2" borderId="2" xfId="0" applyFont="1" applyFill="1" applyBorder="1"/>
    <xf numFmtId="0" fontId="0" fillId="0" borderId="3" xfId="0" applyFill="1" applyBorder="1"/>
    <xf numFmtId="0" fontId="0" fillId="7" borderId="3" xfId="0" applyFill="1" applyBorder="1"/>
    <xf numFmtId="0" fontId="0" fillId="8" borderId="0" xfId="0" applyFill="1"/>
    <xf numFmtId="164" fontId="0" fillId="0" borderId="1" xfId="0" applyNumberFormat="1" applyBorder="1"/>
    <xf numFmtId="164" fontId="0" fillId="0" borderId="1" xfId="0" applyNumberFormat="1" applyFill="1" applyBorder="1"/>
    <xf numFmtId="164" fontId="0" fillId="5" borderId="1" xfId="0" applyNumberFormat="1" applyFill="1" applyBorder="1"/>
    <xf numFmtId="0" fontId="0" fillId="0" borderId="0" xfId="0" applyFill="1"/>
    <xf numFmtId="0" fontId="0" fillId="10" borderId="1" xfId="0" applyFill="1" applyBorder="1"/>
    <xf numFmtId="0" fontId="0" fillId="9" borderId="0" xfId="0" applyFill="1" applyBorder="1"/>
    <xf numFmtId="0" fontId="7" fillId="0" borderId="0" xfId="0" applyFont="1" applyFill="1" applyAlignment="1">
      <alignment horizontal="left"/>
    </xf>
    <xf numFmtId="3" fontId="0" fillId="0" borderId="0" xfId="0" applyNumberFormat="1" applyFill="1" applyBorder="1"/>
    <xf numFmtId="3" fontId="0" fillId="0" borderId="0" xfId="0" applyNumberFormat="1" applyFill="1"/>
    <xf numFmtId="3" fontId="0" fillId="0" borderId="0" xfId="0" applyNumberFormat="1"/>
    <xf numFmtId="3" fontId="0" fillId="10" borderId="0" xfId="0" applyNumberFormat="1" applyFill="1" applyBorder="1"/>
    <xf numFmtId="4" fontId="0" fillId="0" borderId="0" xfId="0" applyNumberFormat="1" applyFill="1" applyBorder="1"/>
    <xf numFmtId="0" fontId="0" fillId="0" borderId="0" xfId="0" applyFill="1" applyBorder="1"/>
    <xf numFmtId="0" fontId="8" fillId="0" borderId="0" xfId="0" applyFon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baseColWidth="10" defaultColWidth="9.140625" defaultRowHeight="12.75" x14ac:dyDescent="0.2"/>
  <cols>
    <col min="1" max="1" width="110" style="1" customWidth="1"/>
  </cols>
  <sheetData>
    <row r="1" spans="1:4" ht="15" x14ac:dyDescent="0.25">
      <c r="A1" s="2" t="s">
        <v>36</v>
      </c>
      <c r="C1" s="16"/>
      <c r="D1" t="s">
        <v>66</v>
      </c>
    </row>
    <row r="2" spans="1:4" x14ac:dyDescent="0.2">
      <c r="C2" s="17"/>
      <c r="D2" t="s">
        <v>67</v>
      </c>
    </row>
    <row r="3" spans="1:4" ht="25.5" x14ac:dyDescent="0.2">
      <c r="A3" s="1" t="s">
        <v>37</v>
      </c>
      <c r="C3" s="11">
        <v>0</v>
      </c>
      <c r="D3" t="s">
        <v>68</v>
      </c>
    </row>
    <row r="4" spans="1:4" x14ac:dyDescent="0.2">
      <c r="C4" s="29"/>
      <c r="D4" t="s">
        <v>85</v>
      </c>
    </row>
    <row r="5" spans="1:4" x14ac:dyDescent="0.2">
      <c r="A5" s="1" t="s">
        <v>38</v>
      </c>
      <c r="C5" s="34"/>
      <c r="D5" s="33" t="s">
        <v>101</v>
      </c>
    </row>
    <row r="6" spans="1:4" x14ac:dyDescent="0.2">
      <c r="A6" s="1" t="s">
        <v>39</v>
      </c>
    </row>
    <row r="7" spans="1:4" ht="25.5" x14ac:dyDescent="0.2">
      <c r="A7" s="1" t="s">
        <v>40</v>
      </c>
    </row>
    <row r="8" spans="1:4" x14ac:dyDescent="0.2">
      <c r="A8" s="1" t="s">
        <v>41</v>
      </c>
    </row>
    <row r="9" spans="1:4" x14ac:dyDescent="0.2">
      <c r="A9" s="1" t="s">
        <v>42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tabSelected="1" zoomScale="80" zoomScaleNormal="8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K41" sqref="K41:M53"/>
    </sheetView>
  </sheetViews>
  <sheetFormatPr baseColWidth="10" defaultColWidth="9.140625" defaultRowHeight="12.75" x14ac:dyDescent="0.2"/>
  <cols>
    <col min="1" max="1" width="17.7109375" customWidth="1"/>
    <col min="2" max="2" width="26.7109375" customWidth="1"/>
    <col min="5" max="5" width="10.28515625" customWidth="1"/>
    <col min="14" max="14" width="9.5703125" customWidth="1"/>
    <col min="15" max="15" width="8.28515625" customWidth="1"/>
  </cols>
  <sheetData>
    <row r="1" spans="1:24" x14ac:dyDescent="0.2">
      <c r="A1" s="4" t="s">
        <v>20</v>
      </c>
      <c r="B1" s="4" t="s">
        <v>21</v>
      </c>
      <c r="C1" s="4" t="s">
        <v>28</v>
      </c>
      <c r="D1" s="4" t="s">
        <v>29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5" t="s">
        <v>113</v>
      </c>
      <c r="L1" s="4" t="s">
        <v>34</v>
      </c>
      <c r="M1" s="4" t="s">
        <v>35</v>
      </c>
      <c r="N1" s="4" t="s">
        <v>44</v>
      </c>
      <c r="O1" s="4" t="s">
        <v>45</v>
      </c>
      <c r="P1" s="4" t="s">
        <v>46</v>
      </c>
      <c r="Q1" s="5" t="s">
        <v>98</v>
      </c>
      <c r="R1" s="4" t="s">
        <v>47</v>
      </c>
      <c r="S1" s="26" t="s">
        <v>81</v>
      </c>
      <c r="T1" s="26" t="s">
        <v>82</v>
      </c>
      <c r="U1" s="26" t="s">
        <v>83</v>
      </c>
      <c r="V1" s="26" t="s">
        <v>84</v>
      </c>
      <c r="W1" s="26" t="s">
        <v>86</v>
      </c>
      <c r="X1" s="26" t="s">
        <v>87</v>
      </c>
    </row>
    <row r="2" spans="1:24" x14ac:dyDescent="0.2">
      <c r="A2" s="4"/>
      <c r="B2" s="4"/>
      <c r="C2" s="4" t="s">
        <v>30</v>
      </c>
      <c r="D2" s="4" t="s">
        <v>30</v>
      </c>
      <c r="E2" s="4" t="s">
        <v>31</v>
      </c>
      <c r="F2" s="4" t="s">
        <v>32</v>
      </c>
      <c r="G2" s="4" t="s">
        <v>32</v>
      </c>
      <c r="H2" s="4" t="s">
        <v>32</v>
      </c>
      <c r="I2" s="4" t="s">
        <v>33</v>
      </c>
      <c r="J2" s="4" t="s">
        <v>48</v>
      </c>
      <c r="K2" s="4" t="s">
        <v>48</v>
      </c>
      <c r="L2" s="4" t="s">
        <v>43</v>
      </c>
      <c r="M2" s="4" t="s">
        <v>43</v>
      </c>
      <c r="N2" s="3"/>
      <c r="O2" s="3"/>
      <c r="P2" s="3"/>
      <c r="Q2" s="3"/>
      <c r="R2" s="3"/>
      <c r="S2" s="4" t="s">
        <v>32</v>
      </c>
      <c r="U2" s="4" t="s">
        <v>32</v>
      </c>
      <c r="W2" s="4" t="s">
        <v>32</v>
      </c>
      <c r="X2" s="4" t="s">
        <v>32</v>
      </c>
    </row>
    <row r="3" spans="1:24" x14ac:dyDescent="0.2">
      <c r="A3" s="4" t="s">
        <v>7</v>
      </c>
      <c r="B3" s="3" t="s">
        <v>17</v>
      </c>
      <c r="C3" s="3">
        <v>60</v>
      </c>
      <c r="D3" s="30">
        <v>3.13</v>
      </c>
      <c r="E3" s="3">
        <v>7000</v>
      </c>
      <c r="F3" s="3">
        <v>0.33</v>
      </c>
      <c r="G3" s="3">
        <v>1</v>
      </c>
      <c r="H3" s="3">
        <v>0.9</v>
      </c>
      <c r="I3" s="3">
        <v>0.03</v>
      </c>
      <c r="J3" s="7">
        <v>5</v>
      </c>
      <c r="K3" s="7"/>
      <c r="L3" s="21">
        <v>0</v>
      </c>
      <c r="M3" s="21">
        <v>0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14">
        <v>0.05</v>
      </c>
      <c r="T3" s="3">
        <v>0</v>
      </c>
      <c r="U3" s="3">
        <v>0</v>
      </c>
      <c r="V3" s="3">
        <v>1</v>
      </c>
      <c r="W3" s="14">
        <v>0</v>
      </c>
      <c r="X3" s="14">
        <v>0.4</v>
      </c>
    </row>
    <row r="4" spans="1:24" x14ac:dyDescent="0.2">
      <c r="A4" s="5" t="s">
        <v>88</v>
      </c>
      <c r="B4" s="3" t="s">
        <v>10</v>
      </c>
      <c r="C4" s="34">
        <v>45</v>
      </c>
      <c r="D4" s="30">
        <v>2.2490000000000001</v>
      </c>
      <c r="E4" s="3">
        <v>1800</v>
      </c>
      <c r="F4" s="3">
        <v>0.44</v>
      </c>
      <c r="G4" s="3">
        <v>1</v>
      </c>
      <c r="H4" s="3">
        <v>0.8</v>
      </c>
      <c r="I4" s="3">
        <v>0.02</v>
      </c>
      <c r="J4" s="7">
        <v>6</v>
      </c>
      <c r="K4" s="7"/>
      <c r="L4" s="21">
        <v>26.287878787878793</v>
      </c>
      <c r="M4" s="21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  <c r="S4" s="14">
        <v>0.08</v>
      </c>
      <c r="T4" s="3">
        <v>0</v>
      </c>
      <c r="U4" s="3">
        <v>0</v>
      </c>
      <c r="V4" s="3">
        <v>1</v>
      </c>
      <c r="W4" s="14">
        <v>0.35</v>
      </c>
      <c r="X4" s="14">
        <v>0.3</v>
      </c>
    </row>
    <row r="5" spans="1:24" x14ac:dyDescent="0.2">
      <c r="A5" s="5" t="s">
        <v>90</v>
      </c>
      <c r="B5" s="3" t="s">
        <v>10</v>
      </c>
      <c r="C5" s="34">
        <v>45</v>
      </c>
      <c r="D5" s="30">
        <v>2.2490000000000001</v>
      </c>
      <c r="E5" s="3">
        <v>1800</v>
      </c>
      <c r="F5" s="3">
        <v>0.42</v>
      </c>
      <c r="G5" s="3">
        <v>1</v>
      </c>
      <c r="H5" s="3">
        <v>0.8</v>
      </c>
      <c r="I5" s="3">
        <v>0.02</v>
      </c>
      <c r="J5" s="7">
        <v>6</v>
      </c>
      <c r="K5" s="7"/>
      <c r="L5" s="21">
        <v>26.287878787878793</v>
      </c>
      <c r="M5" s="21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14">
        <v>0.08</v>
      </c>
      <c r="T5" s="3">
        <v>0</v>
      </c>
      <c r="U5" s="3">
        <v>0</v>
      </c>
      <c r="V5" s="3">
        <v>1</v>
      </c>
      <c r="W5" s="14">
        <v>0.35</v>
      </c>
      <c r="X5" s="14">
        <v>0.3</v>
      </c>
    </row>
    <row r="6" spans="1:24" x14ac:dyDescent="0.2">
      <c r="A6" s="5" t="s">
        <v>89</v>
      </c>
      <c r="B6" s="3" t="s">
        <v>10</v>
      </c>
      <c r="C6" s="34">
        <v>45</v>
      </c>
      <c r="D6" s="30">
        <v>2.2490000000000001</v>
      </c>
      <c r="E6" s="3">
        <v>1800</v>
      </c>
      <c r="F6" s="3">
        <v>0.4</v>
      </c>
      <c r="G6" s="3">
        <v>1</v>
      </c>
      <c r="H6" s="3">
        <v>0.8</v>
      </c>
      <c r="I6" s="3">
        <v>0.02</v>
      </c>
      <c r="J6" s="7">
        <v>6</v>
      </c>
      <c r="K6" s="7"/>
      <c r="L6" s="21">
        <v>26.287878787878793</v>
      </c>
      <c r="M6" s="21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  <c r="S6" s="14">
        <v>0.08</v>
      </c>
      <c r="T6" s="3">
        <v>0</v>
      </c>
      <c r="U6" s="3">
        <v>0</v>
      </c>
      <c r="V6" s="3">
        <v>1</v>
      </c>
      <c r="W6" s="14">
        <v>0.35</v>
      </c>
      <c r="X6" s="14">
        <v>0.3</v>
      </c>
    </row>
    <row r="7" spans="1:24" x14ac:dyDescent="0.2">
      <c r="A7" s="5" t="s">
        <v>91</v>
      </c>
      <c r="B7" s="3" t="s">
        <v>10</v>
      </c>
      <c r="C7" s="34">
        <v>45</v>
      </c>
      <c r="D7" s="30">
        <v>2.2490000000000001</v>
      </c>
      <c r="E7" s="3">
        <v>1800</v>
      </c>
      <c r="F7" s="3">
        <v>0.38</v>
      </c>
      <c r="G7" s="3">
        <v>1</v>
      </c>
      <c r="H7" s="3">
        <v>0.8</v>
      </c>
      <c r="I7" s="3">
        <v>0.02</v>
      </c>
      <c r="J7" s="7">
        <v>6</v>
      </c>
      <c r="K7" s="7"/>
      <c r="L7" s="21">
        <v>26.287878787878793</v>
      </c>
      <c r="M7" s="21">
        <v>0</v>
      </c>
      <c r="N7" s="7">
        <v>0</v>
      </c>
      <c r="O7" s="7">
        <v>0</v>
      </c>
      <c r="P7" s="7">
        <v>0</v>
      </c>
      <c r="Q7" s="7">
        <v>1</v>
      </c>
      <c r="R7" s="7">
        <v>0</v>
      </c>
      <c r="S7" s="14">
        <v>0.08</v>
      </c>
      <c r="T7" s="3">
        <v>0</v>
      </c>
      <c r="U7" s="3">
        <v>0</v>
      </c>
      <c r="V7" s="3">
        <v>1</v>
      </c>
      <c r="W7" s="14">
        <v>0.35</v>
      </c>
      <c r="X7" s="14">
        <v>0.3</v>
      </c>
    </row>
    <row r="8" spans="1:24" x14ac:dyDescent="0.2">
      <c r="A8" s="4" t="s">
        <v>1</v>
      </c>
      <c r="B8" s="3" t="s">
        <v>11</v>
      </c>
      <c r="C8" s="34">
        <v>45</v>
      </c>
      <c r="D8" s="30">
        <v>2.2490000000000001</v>
      </c>
      <c r="E8" s="11">
        <v>0</v>
      </c>
      <c r="F8" s="3">
        <v>0.38</v>
      </c>
      <c r="G8" s="3">
        <v>1</v>
      </c>
      <c r="H8" s="3">
        <v>0.8</v>
      </c>
      <c r="I8" s="3">
        <v>0.02</v>
      </c>
      <c r="J8" s="7">
        <v>13</v>
      </c>
      <c r="K8" s="34">
        <v>16</v>
      </c>
      <c r="L8" s="21">
        <f>+L4*0.1</f>
        <v>2.6287878787878793</v>
      </c>
      <c r="M8" s="21">
        <f>+L4*0.9</f>
        <v>23.659090909090914</v>
      </c>
      <c r="N8" s="7">
        <v>1</v>
      </c>
      <c r="O8" s="7">
        <v>0</v>
      </c>
      <c r="P8" s="7">
        <v>0</v>
      </c>
      <c r="Q8" s="7">
        <v>1</v>
      </c>
      <c r="R8" s="7">
        <v>0</v>
      </c>
      <c r="S8" s="14">
        <v>0.08</v>
      </c>
      <c r="T8" s="3">
        <v>0</v>
      </c>
      <c r="U8" s="3">
        <v>0</v>
      </c>
      <c r="V8" s="3">
        <v>1</v>
      </c>
      <c r="W8" s="14">
        <v>0.35</v>
      </c>
      <c r="X8" s="14">
        <v>0.3</v>
      </c>
    </row>
    <row r="9" spans="1:24" x14ac:dyDescent="0.2">
      <c r="A9" s="5" t="s">
        <v>49</v>
      </c>
      <c r="B9" s="6" t="s">
        <v>50</v>
      </c>
      <c r="C9" s="34">
        <v>55</v>
      </c>
      <c r="D9" s="30">
        <v>2.2490000000000001</v>
      </c>
      <c r="E9" s="3">
        <v>2100</v>
      </c>
      <c r="F9" s="3">
        <v>0.43</v>
      </c>
      <c r="G9" s="3">
        <v>1</v>
      </c>
      <c r="H9" s="3">
        <v>0.8</v>
      </c>
      <c r="I9" s="3">
        <v>0.02</v>
      </c>
      <c r="J9" s="7">
        <v>9</v>
      </c>
      <c r="K9" s="7"/>
      <c r="L9" s="21">
        <v>30.833333333333336</v>
      </c>
      <c r="M9" s="21">
        <v>0</v>
      </c>
      <c r="N9" s="7">
        <v>0</v>
      </c>
      <c r="O9" s="7">
        <v>0</v>
      </c>
      <c r="P9" s="7">
        <v>0</v>
      </c>
      <c r="Q9" s="7">
        <v>1</v>
      </c>
      <c r="R9" s="7">
        <v>0</v>
      </c>
      <c r="S9" s="27">
        <v>0.08</v>
      </c>
      <c r="T9" s="3">
        <v>0</v>
      </c>
      <c r="U9" s="3">
        <v>0</v>
      </c>
      <c r="V9" s="3">
        <v>1</v>
      </c>
      <c r="W9" s="14">
        <v>0.25</v>
      </c>
      <c r="X9" s="14">
        <v>0.5</v>
      </c>
    </row>
    <row r="10" spans="1:24" x14ac:dyDescent="0.2">
      <c r="A10" s="5" t="s">
        <v>92</v>
      </c>
      <c r="B10" s="6" t="s">
        <v>50</v>
      </c>
      <c r="C10" s="34">
        <v>55</v>
      </c>
      <c r="D10" s="30">
        <v>2.2490000000000001</v>
      </c>
      <c r="E10" s="3">
        <v>2100</v>
      </c>
      <c r="F10" s="3">
        <v>0.41</v>
      </c>
      <c r="G10" s="3">
        <v>1</v>
      </c>
      <c r="H10" s="3">
        <v>0.8</v>
      </c>
      <c r="I10" s="3">
        <v>0.02</v>
      </c>
      <c r="J10" s="7">
        <v>9</v>
      </c>
      <c r="K10" s="7"/>
      <c r="L10" s="21">
        <v>30.833333333333336</v>
      </c>
      <c r="M10" s="21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27">
        <v>0.08</v>
      </c>
      <c r="T10" s="3">
        <v>0</v>
      </c>
      <c r="U10" s="3">
        <v>0</v>
      </c>
      <c r="V10" s="3">
        <v>1</v>
      </c>
      <c r="W10" s="14">
        <v>0.25</v>
      </c>
      <c r="X10" s="14">
        <v>0.5</v>
      </c>
    </row>
    <row r="11" spans="1:24" x14ac:dyDescent="0.2">
      <c r="A11" s="5" t="s">
        <v>93</v>
      </c>
      <c r="B11" s="6" t="s">
        <v>50</v>
      </c>
      <c r="C11" s="34">
        <v>55</v>
      </c>
      <c r="D11" s="30">
        <v>2.2490000000000001</v>
      </c>
      <c r="E11" s="3">
        <v>2100</v>
      </c>
      <c r="F11" s="3">
        <v>0.39</v>
      </c>
      <c r="G11" s="3">
        <v>1</v>
      </c>
      <c r="H11" s="3">
        <v>0.8</v>
      </c>
      <c r="I11" s="3">
        <v>0.02</v>
      </c>
      <c r="J11" s="7">
        <v>9</v>
      </c>
      <c r="K11" s="7"/>
      <c r="L11" s="21">
        <v>30.833333333333336</v>
      </c>
      <c r="M11" s="21">
        <v>0</v>
      </c>
      <c r="N11" s="7">
        <v>0</v>
      </c>
      <c r="O11" s="7">
        <v>0</v>
      </c>
      <c r="P11" s="7">
        <v>0</v>
      </c>
      <c r="Q11" s="7">
        <v>1</v>
      </c>
      <c r="R11" s="7">
        <v>0</v>
      </c>
      <c r="S11" s="27">
        <v>0.08</v>
      </c>
      <c r="T11" s="3">
        <v>0</v>
      </c>
      <c r="U11" s="3">
        <v>0</v>
      </c>
      <c r="V11" s="3">
        <v>1</v>
      </c>
      <c r="W11" s="14">
        <v>0.25</v>
      </c>
      <c r="X11" s="14">
        <v>0.5</v>
      </c>
    </row>
    <row r="12" spans="1:24" x14ac:dyDescent="0.2">
      <c r="A12" s="5" t="s">
        <v>94</v>
      </c>
      <c r="B12" s="6" t="s">
        <v>50</v>
      </c>
      <c r="C12" s="34">
        <v>55</v>
      </c>
      <c r="D12" s="30">
        <v>2.2490000000000001</v>
      </c>
      <c r="E12" s="3">
        <v>2100</v>
      </c>
      <c r="F12" s="3">
        <v>0.37</v>
      </c>
      <c r="G12" s="3">
        <v>1</v>
      </c>
      <c r="H12" s="3">
        <v>0.8</v>
      </c>
      <c r="I12" s="3">
        <v>0.02</v>
      </c>
      <c r="J12" s="7">
        <v>9</v>
      </c>
      <c r="K12" s="7"/>
      <c r="L12" s="21">
        <v>30.833333333333336</v>
      </c>
      <c r="M12" s="21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27">
        <v>0.08</v>
      </c>
      <c r="T12" s="3">
        <v>0</v>
      </c>
      <c r="U12" s="3">
        <v>0</v>
      </c>
      <c r="V12" s="3">
        <v>1</v>
      </c>
      <c r="W12" s="14">
        <v>0.25</v>
      </c>
      <c r="X12" s="14">
        <v>0.5</v>
      </c>
    </row>
    <row r="13" spans="1:24" x14ac:dyDescent="0.2">
      <c r="A13" s="8" t="s">
        <v>51</v>
      </c>
      <c r="B13" s="9" t="s">
        <v>52</v>
      </c>
      <c r="C13" s="34">
        <v>55</v>
      </c>
      <c r="D13" s="31">
        <v>2.2490000000000001</v>
      </c>
      <c r="E13" s="11">
        <v>0</v>
      </c>
      <c r="F13" s="7">
        <v>0.37</v>
      </c>
      <c r="G13" s="7">
        <v>1</v>
      </c>
      <c r="H13" s="7">
        <v>0.8</v>
      </c>
      <c r="I13" s="7">
        <v>0.02</v>
      </c>
      <c r="J13" s="7">
        <v>15</v>
      </c>
      <c r="K13" s="34">
        <v>19.3</v>
      </c>
      <c r="L13" s="21">
        <f>+L9*0.1</f>
        <v>3.0833333333333339</v>
      </c>
      <c r="M13" s="21">
        <f>+L9*0.9</f>
        <v>27.750000000000004</v>
      </c>
      <c r="N13" s="7">
        <v>1</v>
      </c>
      <c r="O13" s="7">
        <v>0</v>
      </c>
      <c r="P13" s="7">
        <v>0</v>
      </c>
      <c r="Q13" s="7">
        <v>1</v>
      </c>
      <c r="R13" s="7">
        <v>0</v>
      </c>
      <c r="S13" s="27">
        <v>0.08</v>
      </c>
      <c r="T13" s="3">
        <v>0</v>
      </c>
      <c r="U13" s="3">
        <v>0</v>
      </c>
      <c r="V13" s="3">
        <v>1</v>
      </c>
      <c r="W13" s="14">
        <v>0.25</v>
      </c>
      <c r="X13" s="14">
        <v>0.5</v>
      </c>
    </row>
    <row r="14" spans="1:24" x14ac:dyDescent="0.2">
      <c r="A14" s="10" t="s">
        <v>0</v>
      </c>
      <c r="B14" s="3" t="s">
        <v>55</v>
      </c>
      <c r="C14" s="34">
        <v>45</v>
      </c>
      <c r="D14" s="30">
        <v>1.32</v>
      </c>
      <c r="E14" s="3">
        <v>900</v>
      </c>
      <c r="F14" s="3">
        <v>0.6</v>
      </c>
      <c r="G14" s="3">
        <v>1</v>
      </c>
      <c r="H14" s="3">
        <v>0.8</v>
      </c>
      <c r="I14" s="3">
        <v>0.03</v>
      </c>
      <c r="J14" s="7">
        <v>4</v>
      </c>
      <c r="K14" s="7"/>
      <c r="L14" s="21">
        <v>15.151515151515158</v>
      </c>
      <c r="M14" s="21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27">
        <v>0.03</v>
      </c>
      <c r="T14" s="3">
        <v>0</v>
      </c>
      <c r="U14" s="3">
        <v>0</v>
      </c>
      <c r="V14" s="3">
        <v>1</v>
      </c>
      <c r="W14" s="14">
        <v>0.5</v>
      </c>
      <c r="X14" s="14">
        <v>0.4</v>
      </c>
    </row>
    <row r="15" spans="1:24" x14ac:dyDescent="0.2">
      <c r="A15" s="8" t="s">
        <v>95</v>
      </c>
      <c r="B15" s="3" t="s">
        <v>55</v>
      </c>
      <c r="C15" s="34">
        <v>45</v>
      </c>
      <c r="D15" s="30">
        <v>1.32</v>
      </c>
      <c r="E15" s="3">
        <v>900</v>
      </c>
      <c r="F15" s="3">
        <v>0.57999999999999996</v>
      </c>
      <c r="G15" s="3">
        <v>1</v>
      </c>
      <c r="H15" s="3">
        <v>0.8</v>
      </c>
      <c r="I15" s="3">
        <v>0.03</v>
      </c>
      <c r="J15" s="7">
        <v>4</v>
      </c>
      <c r="K15" s="7"/>
      <c r="L15" s="21">
        <v>15.151515151515158</v>
      </c>
      <c r="M15" s="21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27">
        <v>0.03</v>
      </c>
      <c r="T15" s="3">
        <v>0</v>
      </c>
      <c r="U15" s="3">
        <v>0</v>
      </c>
      <c r="V15" s="3">
        <v>1</v>
      </c>
      <c r="W15" s="14">
        <v>0.5</v>
      </c>
      <c r="X15" s="14">
        <v>0.4</v>
      </c>
    </row>
    <row r="16" spans="1:24" x14ac:dyDescent="0.2">
      <c r="A16" s="8" t="s">
        <v>96</v>
      </c>
      <c r="B16" s="3" t="s">
        <v>55</v>
      </c>
      <c r="C16" s="34">
        <v>45</v>
      </c>
      <c r="D16" s="30">
        <v>1.32</v>
      </c>
      <c r="E16" s="3">
        <v>900</v>
      </c>
      <c r="F16" s="3">
        <v>0.56000000000000005</v>
      </c>
      <c r="G16" s="3">
        <v>1</v>
      </c>
      <c r="H16" s="3">
        <v>0.8</v>
      </c>
      <c r="I16" s="3">
        <v>0.03</v>
      </c>
      <c r="J16" s="7">
        <v>4</v>
      </c>
      <c r="K16" s="7"/>
      <c r="L16" s="21">
        <v>15.151515151515158</v>
      </c>
      <c r="M16" s="21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27">
        <v>0.03</v>
      </c>
      <c r="T16" s="3">
        <v>0</v>
      </c>
      <c r="U16" s="3">
        <v>0</v>
      </c>
      <c r="V16" s="3">
        <v>1</v>
      </c>
      <c r="W16" s="14">
        <v>0.5</v>
      </c>
      <c r="X16" s="14">
        <v>0.4</v>
      </c>
    </row>
    <row r="17" spans="1:24" x14ac:dyDescent="0.2">
      <c r="A17" s="8" t="s">
        <v>97</v>
      </c>
      <c r="B17" s="3" t="s">
        <v>55</v>
      </c>
      <c r="C17" s="34">
        <v>45</v>
      </c>
      <c r="D17" s="30">
        <v>1.32</v>
      </c>
      <c r="E17" s="3">
        <v>900</v>
      </c>
      <c r="F17" s="3">
        <v>0.54</v>
      </c>
      <c r="G17" s="3">
        <v>1</v>
      </c>
      <c r="H17" s="3">
        <v>0.8</v>
      </c>
      <c r="I17" s="3">
        <v>0.03</v>
      </c>
      <c r="J17" s="7">
        <v>4</v>
      </c>
      <c r="K17" s="7"/>
      <c r="L17" s="21">
        <v>15.151515151515158</v>
      </c>
      <c r="M17" s="21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27">
        <v>0.03</v>
      </c>
      <c r="T17" s="3">
        <v>0</v>
      </c>
      <c r="U17" s="3">
        <v>0</v>
      </c>
      <c r="V17" s="3">
        <v>1</v>
      </c>
      <c r="W17" s="14">
        <v>0.5</v>
      </c>
      <c r="X17" s="14">
        <v>0.4</v>
      </c>
    </row>
    <row r="18" spans="1:24" x14ac:dyDescent="0.2">
      <c r="A18" s="10" t="s">
        <v>56</v>
      </c>
      <c r="B18" s="3" t="s">
        <v>57</v>
      </c>
      <c r="C18" s="34">
        <v>45</v>
      </c>
      <c r="D18" s="30">
        <v>1.32</v>
      </c>
      <c r="E18" s="11">
        <v>0</v>
      </c>
      <c r="F18" s="3">
        <v>0.52</v>
      </c>
      <c r="G18" s="3">
        <v>1</v>
      </c>
      <c r="H18" s="3">
        <v>0.8</v>
      </c>
      <c r="I18" s="3">
        <v>0.03</v>
      </c>
      <c r="J18" s="7">
        <v>11</v>
      </c>
      <c r="K18" s="34">
        <v>7</v>
      </c>
      <c r="L18" s="21">
        <f>+L14*0.1</f>
        <v>1.5151515151515158</v>
      </c>
      <c r="M18" s="21">
        <f>+L14*0.9</f>
        <v>13.636363636363642</v>
      </c>
      <c r="N18" s="7">
        <v>1</v>
      </c>
      <c r="O18" s="7">
        <v>0</v>
      </c>
      <c r="P18" s="7">
        <v>0</v>
      </c>
      <c r="Q18" s="7">
        <v>1</v>
      </c>
      <c r="R18" s="7">
        <v>0</v>
      </c>
      <c r="S18" s="27">
        <v>0.03</v>
      </c>
      <c r="T18" s="3">
        <v>0</v>
      </c>
      <c r="U18" s="3">
        <v>0</v>
      </c>
      <c r="V18" s="3">
        <v>1</v>
      </c>
      <c r="W18" s="14">
        <v>0.5</v>
      </c>
      <c r="X18" s="14">
        <v>0.4</v>
      </c>
    </row>
    <row r="19" spans="1:24" x14ac:dyDescent="0.2">
      <c r="A19" s="10" t="s">
        <v>54</v>
      </c>
      <c r="B19" s="7" t="s">
        <v>53</v>
      </c>
      <c r="C19" s="34">
        <v>45</v>
      </c>
      <c r="D19" s="31">
        <v>0.5</v>
      </c>
      <c r="E19" s="7">
        <v>400</v>
      </c>
      <c r="F19" s="7">
        <v>0.35</v>
      </c>
      <c r="G19" s="7">
        <v>1</v>
      </c>
      <c r="H19" s="7">
        <v>0.8</v>
      </c>
      <c r="I19" s="7">
        <v>0.04</v>
      </c>
      <c r="J19" s="7">
        <v>3</v>
      </c>
      <c r="K19" s="7"/>
      <c r="L19" s="22">
        <f>+L14</f>
        <v>15.151515151515158</v>
      </c>
      <c r="M19" s="22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27">
        <v>0.03</v>
      </c>
      <c r="T19" s="3">
        <v>0</v>
      </c>
      <c r="U19" s="3">
        <v>0</v>
      </c>
      <c r="V19" s="3">
        <v>0</v>
      </c>
      <c r="W19" s="11">
        <v>1</v>
      </c>
      <c r="X19" s="11">
        <v>0</v>
      </c>
    </row>
    <row r="20" spans="1:24" x14ac:dyDescent="0.2">
      <c r="A20" s="10" t="s">
        <v>2</v>
      </c>
      <c r="B20" s="3" t="s">
        <v>12</v>
      </c>
      <c r="C20" s="3">
        <v>80</v>
      </c>
      <c r="D20" s="30">
        <v>1.79</v>
      </c>
      <c r="E20" s="3">
        <v>2500</v>
      </c>
      <c r="F20" s="3">
        <v>1</v>
      </c>
      <c r="G20" s="11">
        <v>0</v>
      </c>
      <c r="H20" s="11">
        <v>0</v>
      </c>
      <c r="I20" s="3">
        <v>0.02</v>
      </c>
      <c r="J20" s="7">
        <v>0</v>
      </c>
      <c r="K20" s="7"/>
      <c r="L20" s="21">
        <v>0</v>
      </c>
      <c r="M20" s="21">
        <v>0</v>
      </c>
      <c r="N20" s="7">
        <v>0</v>
      </c>
      <c r="O20" s="7">
        <v>0</v>
      </c>
      <c r="P20" s="7">
        <v>1</v>
      </c>
      <c r="Q20" s="7">
        <v>1</v>
      </c>
      <c r="R20" s="7">
        <v>0</v>
      </c>
      <c r="S20" s="27">
        <v>0.02</v>
      </c>
      <c r="T20" s="3">
        <v>0</v>
      </c>
      <c r="U20" s="3">
        <v>0</v>
      </c>
      <c r="V20" s="3">
        <v>0</v>
      </c>
      <c r="W20" s="11">
        <v>1</v>
      </c>
      <c r="X20" s="11">
        <v>0</v>
      </c>
    </row>
    <row r="21" spans="1:24" x14ac:dyDescent="0.2">
      <c r="A21" s="4" t="s">
        <v>9</v>
      </c>
      <c r="B21" s="3" t="s">
        <v>19</v>
      </c>
      <c r="C21" s="34">
        <v>45</v>
      </c>
      <c r="D21" s="30">
        <v>1.321</v>
      </c>
      <c r="E21" s="3">
        <v>2000</v>
      </c>
      <c r="F21" s="3">
        <v>0.42</v>
      </c>
      <c r="G21" s="7">
        <v>1</v>
      </c>
      <c r="H21" s="7">
        <v>0.8</v>
      </c>
      <c r="I21" s="3">
        <v>0.04</v>
      </c>
      <c r="J21" s="7">
        <v>6</v>
      </c>
      <c r="K21" s="7"/>
      <c r="L21" s="21">
        <v>0</v>
      </c>
      <c r="M21" s="21">
        <v>0</v>
      </c>
      <c r="N21" s="7">
        <v>0</v>
      </c>
      <c r="O21" s="7">
        <v>0</v>
      </c>
      <c r="P21" s="7">
        <v>1</v>
      </c>
      <c r="Q21" s="7">
        <v>1</v>
      </c>
      <c r="R21" s="7">
        <v>0</v>
      </c>
      <c r="S21" s="28">
        <v>0.1</v>
      </c>
      <c r="T21" s="3">
        <v>0</v>
      </c>
      <c r="U21" s="3">
        <v>0</v>
      </c>
      <c r="V21" s="3">
        <v>1</v>
      </c>
      <c r="W21" s="14">
        <v>0.35</v>
      </c>
      <c r="X21" s="28">
        <v>0</v>
      </c>
    </row>
    <row r="22" spans="1:24" x14ac:dyDescent="0.2">
      <c r="A22" s="4" t="s">
        <v>4</v>
      </c>
      <c r="B22" s="3" t="s">
        <v>14</v>
      </c>
      <c r="C22" s="3">
        <v>25</v>
      </c>
      <c r="D22" s="30">
        <v>0.84</v>
      </c>
      <c r="E22" s="11">
        <v>0</v>
      </c>
      <c r="F22" s="3">
        <v>1</v>
      </c>
      <c r="G22" s="7">
        <v>1</v>
      </c>
      <c r="H22" s="7">
        <v>1</v>
      </c>
      <c r="I22" s="3">
        <v>0.03</v>
      </c>
      <c r="J22" s="7">
        <v>0</v>
      </c>
      <c r="K22" s="7"/>
      <c r="L22" s="21">
        <v>0</v>
      </c>
      <c r="M22" s="21">
        <v>0</v>
      </c>
      <c r="N22" s="7">
        <v>1</v>
      </c>
      <c r="O22" s="7">
        <v>1</v>
      </c>
      <c r="P22" s="7">
        <v>0</v>
      </c>
      <c r="Q22" s="7">
        <v>1</v>
      </c>
      <c r="R22" s="7">
        <v>0</v>
      </c>
      <c r="S22" s="27">
        <v>0</v>
      </c>
      <c r="T22" s="3">
        <v>0</v>
      </c>
      <c r="U22" s="3">
        <v>0</v>
      </c>
      <c r="V22" s="3">
        <v>0</v>
      </c>
      <c r="W22" s="11">
        <v>1</v>
      </c>
      <c r="X22" s="11">
        <v>0</v>
      </c>
    </row>
    <row r="23" spans="1:24" x14ac:dyDescent="0.2">
      <c r="A23" s="4" t="s">
        <v>5</v>
      </c>
      <c r="B23" s="3" t="s">
        <v>15</v>
      </c>
      <c r="C23" s="3">
        <v>25</v>
      </c>
      <c r="D23" s="30">
        <v>1.2</v>
      </c>
      <c r="E23" s="11">
        <v>0</v>
      </c>
      <c r="F23" s="3">
        <v>1</v>
      </c>
      <c r="G23" s="7">
        <v>1</v>
      </c>
      <c r="H23" s="7">
        <v>1</v>
      </c>
      <c r="I23" s="3">
        <v>0.05</v>
      </c>
      <c r="J23" s="7">
        <v>0</v>
      </c>
      <c r="K23" s="7"/>
      <c r="L23" s="21">
        <v>0</v>
      </c>
      <c r="M23" s="21">
        <v>0</v>
      </c>
      <c r="N23" s="7">
        <v>1</v>
      </c>
      <c r="O23" s="7">
        <v>1</v>
      </c>
      <c r="P23" s="7">
        <v>0</v>
      </c>
      <c r="Q23" s="7">
        <v>1</v>
      </c>
      <c r="R23" s="7">
        <v>0</v>
      </c>
      <c r="S23" s="27">
        <v>0</v>
      </c>
      <c r="T23" s="3">
        <v>0</v>
      </c>
      <c r="U23" s="3">
        <v>0</v>
      </c>
      <c r="V23" s="3">
        <v>0</v>
      </c>
      <c r="W23" s="11">
        <v>1</v>
      </c>
      <c r="X23" s="11">
        <v>0</v>
      </c>
    </row>
    <row r="24" spans="1:24" x14ac:dyDescent="0.2">
      <c r="A24" s="4" t="s">
        <v>3</v>
      </c>
      <c r="B24" s="3" t="s">
        <v>13</v>
      </c>
      <c r="C24" s="3">
        <v>25</v>
      </c>
      <c r="D24" s="30">
        <v>0.51</v>
      </c>
      <c r="E24" s="11">
        <v>0</v>
      </c>
      <c r="F24" s="3">
        <v>1</v>
      </c>
      <c r="G24" s="7">
        <v>1</v>
      </c>
      <c r="H24" s="7">
        <v>1</v>
      </c>
      <c r="I24" s="3">
        <v>0.01</v>
      </c>
      <c r="J24" s="3">
        <v>0</v>
      </c>
      <c r="K24" s="3"/>
      <c r="L24" s="21">
        <v>0</v>
      </c>
      <c r="M24" s="21">
        <v>0</v>
      </c>
      <c r="N24" s="7">
        <v>1</v>
      </c>
      <c r="O24" s="7">
        <v>1</v>
      </c>
      <c r="P24" s="7">
        <v>0</v>
      </c>
      <c r="Q24" s="7">
        <v>1</v>
      </c>
      <c r="R24" s="7">
        <v>0</v>
      </c>
      <c r="S24" s="27">
        <v>0</v>
      </c>
      <c r="T24" s="3">
        <v>0</v>
      </c>
      <c r="U24" s="3">
        <v>0</v>
      </c>
      <c r="V24" s="3">
        <v>0</v>
      </c>
      <c r="W24" s="11">
        <v>1</v>
      </c>
      <c r="X24" s="11">
        <v>0</v>
      </c>
    </row>
    <row r="25" spans="1:24" x14ac:dyDescent="0.2">
      <c r="A25" s="4" t="s">
        <v>6</v>
      </c>
      <c r="B25" s="3" t="s">
        <v>16</v>
      </c>
      <c r="C25" s="3">
        <v>30</v>
      </c>
      <c r="D25" s="30">
        <v>1</v>
      </c>
      <c r="E25" s="11">
        <v>0</v>
      </c>
      <c r="F25" s="3">
        <v>1</v>
      </c>
      <c r="G25" s="7">
        <v>1</v>
      </c>
      <c r="H25" s="7">
        <v>1</v>
      </c>
      <c r="I25" s="3">
        <v>0.03</v>
      </c>
      <c r="J25" s="3">
        <v>0</v>
      </c>
      <c r="K25" s="3"/>
      <c r="L25" s="21">
        <v>0</v>
      </c>
      <c r="M25" s="21">
        <v>0</v>
      </c>
      <c r="N25" s="7">
        <v>1</v>
      </c>
      <c r="O25" s="7">
        <v>1</v>
      </c>
      <c r="P25" s="7">
        <v>0</v>
      </c>
      <c r="Q25" s="7">
        <v>1</v>
      </c>
      <c r="R25" s="7">
        <v>0</v>
      </c>
      <c r="S25" s="27">
        <v>0</v>
      </c>
      <c r="T25" s="3">
        <v>0</v>
      </c>
      <c r="U25" s="3">
        <v>0</v>
      </c>
      <c r="V25" s="3">
        <v>0</v>
      </c>
      <c r="W25" s="11">
        <v>1</v>
      </c>
      <c r="X25" s="11">
        <v>0</v>
      </c>
    </row>
    <row r="26" spans="1:24" x14ac:dyDescent="0.2">
      <c r="A26" s="4" t="s">
        <v>8</v>
      </c>
      <c r="B26" s="3" t="s">
        <v>18</v>
      </c>
      <c r="C26" s="3">
        <v>50</v>
      </c>
      <c r="D26" s="30">
        <v>5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/>
      <c r="L26" s="23">
        <v>0</v>
      </c>
      <c r="M26" s="23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27">
        <v>0</v>
      </c>
      <c r="T26" s="3">
        <v>0</v>
      </c>
      <c r="U26" s="3">
        <v>0</v>
      </c>
      <c r="V26" s="3">
        <v>0</v>
      </c>
      <c r="W26" s="11">
        <v>1</v>
      </c>
      <c r="X26" s="11">
        <v>0</v>
      </c>
    </row>
    <row r="27" spans="1:24" x14ac:dyDescent="0.2">
      <c r="A27" s="5" t="s">
        <v>99</v>
      </c>
      <c r="B27" s="6" t="s">
        <v>76</v>
      </c>
      <c r="C27" s="3">
        <v>80</v>
      </c>
      <c r="D27" s="30">
        <v>1.79</v>
      </c>
      <c r="E27" s="3">
        <v>1500</v>
      </c>
      <c r="F27" s="3">
        <v>0.8</v>
      </c>
      <c r="G27" s="3">
        <v>1</v>
      </c>
      <c r="H27" s="11">
        <v>0</v>
      </c>
      <c r="I27" s="3">
        <v>0.01</v>
      </c>
      <c r="J27" s="11">
        <v>0</v>
      </c>
      <c r="K27" s="11"/>
      <c r="L27" s="21">
        <v>0</v>
      </c>
      <c r="M27" s="21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27">
        <v>0</v>
      </c>
      <c r="T27" s="3">
        <v>0</v>
      </c>
      <c r="U27" s="3">
        <v>0</v>
      </c>
      <c r="V27" s="3">
        <v>0</v>
      </c>
      <c r="W27" s="11">
        <v>1</v>
      </c>
      <c r="X27" s="11">
        <v>0</v>
      </c>
    </row>
    <row r="28" spans="1:24" x14ac:dyDescent="0.2">
      <c r="A28" s="5" t="s">
        <v>100</v>
      </c>
      <c r="B28" s="6" t="s">
        <v>75</v>
      </c>
      <c r="C28" s="3">
        <v>20</v>
      </c>
      <c r="D28" s="30">
        <v>0.5</v>
      </c>
      <c r="E28" s="11">
        <v>0</v>
      </c>
      <c r="F28" s="3">
        <v>0.6</v>
      </c>
      <c r="G28" s="3">
        <v>1</v>
      </c>
      <c r="H28" s="11">
        <v>0</v>
      </c>
      <c r="I28" s="3">
        <v>0.02</v>
      </c>
      <c r="J28" s="7">
        <v>3</v>
      </c>
      <c r="K28" s="7"/>
      <c r="L28" s="21">
        <v>0</v>
      </c>
      <c r="M28" s="21">
        <v>0</v>
      </c>
      <c r="N28" s="7">
        <v>1</v>
      </c>
      <c r="O28" s="7">
        <v>0</v>
      </c>
      <c r="P28" s="7">
        <v>0</v>
      </c>
      <c r="Q28" s="7">
        <v>0</v>
      </c>
      <c r="R28" s="7">
        <v>1</v>
      </c>
      <c r="S28" s="27">
        <v>0</v>
      </c>
      <c r="T28" s="3">
        <v>0</v>
      </c>
      <c r="U28" s="3">
        <v>0</v>
      </c>
      <c r="V28" s="3">
        <v>0</v>
      </c>
      <c r="W28" s="11">
        <v>1</v>
      </c>
      <c r="X28" s="11">
        <v>0</v>
      </c>
    </row>
    <row r="29" spans="1:24" x14ac:dyDescent="0.2">
      <c r="A29" s="4" t="s">
        <v>58</v>
      </c>
      <c r="B29" s="12" t="s">
        <v>59</v>
      </c>
      <c r="C29" s="7">
        <v>40</v>
      </c>
      <c r="D29" s="30">
        <v>1.32</v>
      </c>
      <c r="E29" s="3">
        <v>400</v>
      </c>
      <c r="F29" s="15">
        <v>0.42</v>
      </c>
      <c r="G29" s="3">
        <v>1</v>
      </c>
      <c r="H29" s="3">
        <v>0.8</v>
      </c>
      <c r="I29" s="7">
        <v>0.03</v>
      </c>
      <c r="J29" s="7">
        <v>3</v>
      </c>
      <c r="K29" s="7"/>
      <c r="L29" s="22">
        <v>21.969696969696976</v>
      </c>
      <c r="M29" s="21">
        <v>0</v>
      </c>
      <c r="N29" s="7">
        <v>0</v>
      </c>
      <c r="O29" s="7">
        <v>0</v>
      </c>
      <c r="P29" s="7">
        <v>0</v>
      </c>
      <c r="Q29" s="7">
        <v>1</v>
      </c>
      <c r="R29" s="7">
        <v>0</v>
      </c>
      <c r="S29" s="27">
        <v>0.09</v>
      </c>
      <c r="T29" s="3">
        <v>0</v>
      </c>
      <c r="U29" s="3">
        <v>0</v>
      </c>
      <c r="V29" s="3">
        <v>1</v>
      </c>
      <c r="W29" s="28">
        <v>1</v>
      </c>
      <c r="X29" s="28">
        <v>0</v>
      </c>
    </row>
    <row r="30" spans="1:24" x14ac:dyDescent="0.2">
      <c r="A30" s="5" t="s">
        <v>70</v>
      </c>
      <c r="B30" s="18" t="s">
        <v>69</v>
      </c>
      <c r="C30" s="7">
        <v>40</v>
      </c>
      <c r="D30" s="31">
        <v>1.32</v>
      </c>
      <c r="E30" s="7">
        <v>1170</v>
      </c>
      <c r="F30" s="7">
        <v>0.57999999999999996</v>
      </c>
      <c r="G30" s="7">
        <v>1</v>
      </c>
      <c r="H30" s="7">
        <v>0.8</v>
      </c>
      <c r="I30" s="7">
        <v>0.03</v>
      </c>
      <c r="J30" s="7">
        <v>4</v>
      </c>
      <c r="K30" s="7"/>
      <c r="L30" s="22">
        <v>0</v>
      </c>
      <c r="M30" s="22">
        <v>0</v>
      </c>
      <c r="N30" s="7">
        <v>0</v>
      </c>
      <c r="O30" s="7">
        <v>0</v>
      </c>
      <c r="P30" s="7">
        <v>0</v>
      </c>
      <c r="Q30" s="7">
        <v>1</v>
      </c>
      <c r="R30" s="7">
        <v>0</v>
      </c>
      <c r="S30" s="27">
        <v>0.03</v>
      </c>
      <c r="T30" s="3">
        <v>0</v>
      </c>
      <c r="U30" s="3">
        <v>0</v>
      </c>
      <c r="V30" s="3">
        <v>1</v>
      </c>
      <c r="W30" s="28">
        <v>1</v>
      </c>
      <c r="X30" s="28">
        <v>0</v>
      </c>
    </row>
    <row r="31" spans="1:24" x14ac:dyDescent="0.2">
      <c r="A31" s="19" t="s">
        <v>71</v>
      </c>
      <c r="B31" s="20" t="s">
        <v>72</v>
      </c>
      <c r="C31" s="7">
        <v>40</v>
      </c>
      <c r="D31" s="31">
        <v>0.5</v>
      </c>
      <c r="E31" s="7">
        <v>520</v>
      </c>
      <c r="F31" s="7">
        <v>0.33</v>
      </c>
      <c r="G31" s="7">
        <v>1</v>
      </c>
      <c r="H31" s="7">
        <v>0.8</v>
      </c>
      <c r="I31" s="7">
        <v>0.04</v>
      </c>
      <c r="J31" s="7">
        <v>3</v>
      </c>
      <c r="K31" s="7"/>
      <c r="L31" s="22">
        <v>0</v>
      </c>
      <c r="M31" s="22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27">
        <v>0.03</v>
      </c>
      <c r="T31" s="3">
        <v>0</v>
      </c>
      <c r="U31" s="3">
        <v>0</v>
      </c>
      <c r="V31" s="3">
        <v>1</v>
      </c>
      <c r="W31" s="28">
        <v>1</v>
      </c>
      <c r="X31" s="28">
        <v>0</v>
      </c>
    </row>
    <row r="32" spans="1:24" x14ac:dyDescent="0.2">
      <c r="A32" s="19" t="s">
        <v>73</v>
      </c>
      <c r="B32" s="20" t="s">
        <v>74</v>
      </c>
      <c r="C32" s="7">
        <v>40</v>
      </c>
      <c r="D32" s="31">
        <v>0.5</v>
      </c>
      <c r="E32" s="11">
        <v>0</v>
      </c>
      <c r="F32" s="7">
        <v>0.45</v>
      </c>
      <c r="G32" s="7">
        <v>1</v>
      </c>
      <c r="H32" s="7">
        <v>0.8</v>
      </c>
      <c r="I32" s="7">
        <v>0.02</v>
      </c>
      <c r="J32" s="7">
        <v>3</v>
      </c>
      <c r="K32" s="7"/>
      <c r="L32" s="22">
        <v>0</v>
      </c>
      <c r="M32" s="22">
        <v>0</v>
      </c>
      <c r="N32" s="7">
        <v>1</v>
      </c>
      <c r="O32" s="7">
        <v>0</v>
      </c>
      <c r="P32" s="7">
        <v>0</v>
      </c>
      <c r="Q32" s="7">
        <v>1</v>
      </c>
      <c r="R32" s="7">
        <v>0</v>
      </c>
      <c r="S32" s="27">
        <v>0.03</v>
      </c>
      <c r="T32" s="3">
        <v>0</v>
      </c>
      <c r="U32" s="3">
        <v>0</v>
      </c>
      <c r="V32" s="3">
        <v>1</v>
      </c>
      <c r="W32" s="28">
        <v>1</v>
      </c>
      <c r="X32" s="28">
        <v>0</v>
      </c>
    </row>
    <row r="33" spans="1:24" x14ac:dyDescent="0.2">
      <c r="A33" s="13" t="s">
        <v>60</v>
      </c>
      <c r="B33" s="14" t="s">
        <v>61</v>
      </c>
      <c r="C33" s="7">
        <v>40</v>
      </c>
      <c r="D33" s="30">
        <v>1.321</v>
      </c>
      <c r="E33" s="7">
        <v>2000</v>
      </c>
      <c r="F33" s="15">
        <v>0.22</v>
      </c>
      <c r="G33" s="7">
        <v>1</v>
      </c>
      <c r="H33" s="7">
        <v>0.8</v>
      </c>
      <c r="I33" s="7">
        <v>0.04</v>
      </c>
      <c r="J33" s="7">
        <v>3</v>
      </c>
      <c r="K33" s="7"/>
      <c r="L33" s="24">
        <v>42</v>
      </c>
      <c r="M33" s="21">
        <v>0</v>
      </c>
      <c r="N33" s="7">
        <v>0</v>
      </c>
      <c r="O33" s="7">
        <v>0</v>
      </c>
      <c r="P33" s="7">
        <v>1</v>
      </c>
      <c r="Q33" s="7">
        <v>1</v>
      </c>
      <c r="R33" s="7">
        <v>0</v>
      </c>
      <c r="S33" s="28">
        <v>0.2</v>
      </c>
      <c r="T33" s="3">
        <v>0</v>
      </c>
      <c r="U33" s="3">
        <v>0</v>
      </c>
      <c r="V33" s="3">
        <v>1</v>
      </c>
      <c r="W33" s="28">
        <v>0.35</v>
      </c>
      <c r="X33" s="28">
        <v>0</v>
      </c>
    </row>
    <row r="34" spans="1:24" x14ac:dyDescent="0.2">
      <c r="A34" s="13" t="s">
        <v>62</v>
      </c>
      <c r="B34" s="14" t="s">
        <v>63</v>
      </c>
      <c r="C34" s="7">
        <v>40</v>
      </c>
      <c r="D34" s="30">
        <v>1.32</v>
      </c>
      <c r="E34" s="7">
        <v>900</v>
      </c>
      <c r="F34" s="15">
        <v>0.76</v>
      </c>
      <c r="G34" s="3">
        <v>1</v>
      </c>
      <c r="H34" s="3">
        <v>0.8</v>
      </c>
      <c r="I34" s="7">
        <v>0.03</v>
      </c>
      <c r="J34" s="7">
        <v>3</v>
      </c>
      <c r="K34" s="7"/>
      <c r="L34" s="24">
        <v>55.3</v>
      </c>
      <c r="M34" s="21">
        <v>0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27">
        <v>0.08</v>
      </c>
      <c r="T34" s="3">
        <v>0</v>
      </c>
      <c r="U34" s="3">
        <v>0</v>
      </c>
      <c r="V34" s="3">
        <v>1</v>
      </c>
      <c r="W34" s="28">
        <v>0.5</v>
      </c>
      <c r="X34" s="28">
        <v>0.4</v>
      </c>
    </row>
    <row r="35" spans="1:24" x14ac:dyDescent="0.2">
      <c r="A35" s="13" t="s">
        <v>64</v>
      </c>
      <c r="B35" s="14" t="s">
        <v>65</v>
      </c>
      <c r="C35" s="3">
        <v>20</v>
      </c>
      <c r="D35" s="30">
        <v>1.79</v>
      </c>
      <c r="E35" s="11">
        <v>0</v>
      </c>
      <c r="F35" s="7">
        <v>0.8</v>
      </c>
      <c r="G35" s="3">
        <v>1</v>
      </c>
      <c r="H35" s="11">
        <v>0</v>
      </c>
      <c r="I35" s="7">
        <v>0.01</v>
      </c>
      <c r="J35" s="11">
        <v>0</v>
      </c>
      <c r="K35" s="11"/>
      <c r="L35" s="21">
        <v>0</v>
      </c>
      <c r="M35" s="21">
        <v>0</v>
      </c>
      <c r="N35" s="7">
        <v>1</v>
      </c>
      <c r="O35" s="7">
        <v>0</v>
      </c>
      <c r="P35" s="7">
        <v>0</v>
      </c>
      <c r="Q35" s="7">
        <v>0</v>
      </c>
      <c r="R35" s="7">
        <v>1</v>
      </c>
      <c r="S35" s="27">
        <v>0</v>
      </c>
      <c r="T35" s="3">
        <v>0</v>
      </c>
      <c r="U35" s="3">
        <v>0</v>
      </c>
      <c r="V35" s="3">
        <v>0</v>
      </c>
      <c r="W35" s="11">
        <v>1</v>
      </c>
      <c r="X35" s="11">
        <v>0</v>
      </c>
    </row>
    <row r="36" spans="1:24" x14ac:dyDescent="0.2">
      <c r="A36" s="13" t="s">
        <v>77</v>
      </c>
      <c r="B36" s="14" t="s">
        <v>79</v>
      </c>
      <c r="C36" s="12">
        <v>80</v>
      </c>
      <c r="D36" s="32">
        <v>1.79</v>
      </c>
      <c r="E36" s="12">
        <v>3900</v>
      </c>
      <c r="F36" s="12">
        <v>1</v>
      </c>
      <c r="G36" s="11">
        <v>0</v>
      </c>
      <c r="H36" s="11">
        <v>0</v>
      </c>
      <c r="I36" s="12">
        <v>0.02</v>
      </c>
      <c r="J36" s="12">
        <v>0</v>
      </c>
      <c r="K36" s="12"/>
      <c r="L36" s="25">
        <v>0</v>
      </c>
      <c r="M36" s="25">
        <v>0</v>
      </c>
      <c r="N36" s="12">
        <v>0</v>
      </c>
      <c r="O36" s="12">
        <v>0</v>
      </c>
      <c r="P36" s="12">
        <v>1</v>
      </c>
      <c r="Q36" s="12">
        <v>1</v>
      </c>
      <c r="R36" s="12">
        <v>0</v>
      </c>
      <c r="S36" s="28">
        <v>0.02</v>
      </c>
      <c r="T36" s="3">
        <v>0</v>
      </c>
      <c r="U36" s="3">
        <v>0</v>
      </c>
      <c r="V36" s="3">
        <v>0</v>
      </c>
      <c r="W36" s="11">
        <v>1</v>
      </c>
      <c r="X36" s="11">
        <v>0</v>
      </c>
    </row>
    <row r="37" spans="1:24" x14ac:dyDescent="0.2">
      <c r="A37" s="13" t="s">
        <v>78</v>
      </c>
      <c r="B37" s="14" t="s">
        <v>80</v>
      </c>
      <c r="C37" s="12">
        <v>80</v>
      </c>
      <c r="D37" s="32">
        <v>1.79</v>
      </c>
      <c r="E37" s="12">
        <v>2650</v>
      </c>
      <c r="F37" s="12">
        <v>1</v>
      </c>
      <c r="G37" s="12">
        <v>1</v>
      </c>
      <c r="H37" s="11">
        <v>0</v>
      </c>
      <c r="I37" s="12">
        <v>0.02</v>
      </c>
      <c r="J37" s="12">
        <v>0</v>
      </c>
      <c r="K37" s="12"/>
      <c r="L37" s="25">
        <v>0</v>
      </c>
      <c r="M37" s="25">
        <v>0</v>
      </c>
      <c r="N37" s="12">
        <v>0</v>
      </c>
      <c r="O37" s="12">
        <v>0</v>
      </c>
      <c r="P37" s="12">
        <v>1</v>
      </c>
      <c r="Q37" s="12">
        <v>1</v>
      </c>
      <c r="R37" s="12">
        <v>0</v>
      </c>
      <c r="S37" s="28">
        <v>0.02</v>
      </c>
      <c r="T37" s="3">
        <v>0</v>
      </c>
      <c r="U37" s="3">
        <v>0</v>
      </c>
      <c r="V37" s="3">
        <v>0</v>
      </c>
      <c r="W37" s="11">
        <v>1</v>
      </c>
      <c r="X37" s="11">
        <v>0</v>
      </c>
    </row>
    <row r="38" spans="1:24" s="33" customFormat="1" x14ac:dyDescent="0.2">
      <c r="A38" s="42"/>
      <c r="B38" s="42"/>
      <c r="C38" s="42"/>
      <c r="D38" s="44"/>
      <c r="E38" s="42"/>
      <c r="F38" s="42"/>
      <c r="G38" s="42"/>
      <c r="H38" s="42"/>
      <c r="I38" s="42"/>
      <c r="J38" s="42"/>
      <c r="K38" s="42"/>
      <c r="L38" s="45"/>
      <c r="M38" s="45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24" s="33" customFormat="1" x14ac:dyDescent="0.2">
      <c r="A39" s="42"/>
      <c r="B39" s="42"/>
      <c r="C39" s="42"/>
      <c r="D39" s="44"/>
      <c r="E39" s="42"/>
      <c r="F39" s="42"/>
      <c r="G39" s="42"/>
      <c r="H39" s="42"/>
      <c r="I39" s="42"/>
      <c r="J39" s="42"/>
      <c r="K39" s="42"/>
      <c r="L39" s="45"/>
      <c r="M39" s="45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24" x14ac:dyDescent="0.2">
      <c r="P40" s="55" t="s">
        <v>108</v>
      </c>
      <c r="Q40" s="55"/>
      <c r="R40" s="55"/>
      <c r="S40" s="43"/>
      <c r="T40" s="55" t="s">
        <v>112</v>
      </c>
      <c r="U40" s="55"/>
      <c r="V40" s="55"/>
    </row>
    <row r="41" spans="1:24" ht="15" x14ac:dyDescent="0.25">
      <c r="E41" s="36">
        <v>2010</v>
      </c>
      <c r="F41" s="36">
        <v>2015</v>
      </c>
      <c r="G41" s="36">
        <v>2020</v>
      </c>
      <c r="H41" s="36">
        <v>2025</v>
      </c>
      <c r="I41" s="36">
        <v>2030</v>
      </c>
      <c r="J41" s="36">
        <v>2035</v>
      </c>
      <c r="K41" s="36">
        <v>2040</v>
      </c>
      <c r="L41" s="36">
        <v>2045</v>
      </c>
      <c r="M41" s="36">
        <v>2050</v>
      </c>
      <c r="P41" s="43" t="s">
        <v>109</v>
      </c>
      <c r="Q41" s="43" t="s">
        <v>110</v>
      </c>
      <c r="R41" s="43" t="s">
        <v>111</v>
      </c>
      <c r="S41" s="43"/>
      <c r="T41" s="43" t="s">
        <v>109</v>
      </c>
      <c r="U41" s="43" t="s">
        <v>110</v>
      </c>
      <c r="V41" s="43" t="s">
        <v>111</v>
      </c>
    </row>
    <row r="42" spans="1:24" x14ac:dyDescent="0.2">
      <c r="A42" s="4" t="s">
        <v>1</v>
      </c>
      <c r="B42" s="3" t="s">
        <v>11</v>
      </c>
      <c r="C42" s="35" t="s">
        <v>102</v>
      </c>
      <c r="D42" t="s">
        <v>104</v>
      </c>
      <c r="E42" s="37">
        <v>3747.998228219019</v>
      </c>
      <c r="F42" s="37">
        <v>3747.998228219019</v>
      </c>
      <c r="G42" s="37">
        <v>3475.4165388939991</v>
      </c>
      <c r="H42" s="37">
        <v>3200</v>
      </c>
      <c r="I42" s="37">
        <v>3000</v>
      </c>
      <c r="J42" s="37">
        <v>2900</v>
      </c>
      <c r="K42" s="37">
        <v>2800</v>
      </c>
      <c r="L42" s="37">
        <v>2700</v>
      </c>
      <c r="M42" s="37">
        <v>2600</v>
      </c>
    </row>
    <row r="43" spans="1:24" x14ac:dyDescent="0.2">
      <c r="A43" s="5" t="s">
        <v>49</v>
      </c>
      <c r="B43" s="6" t="s">
        <v>50</v>
      </c>
      <c r="C43" s="35" t="s">
        <v>102</v>
      </c>
      <c r="D43" t="s">
        <v>104</v>
      </c>
      <c r="E43" s="37">
        <v>3747.998228219019</v>
      </c>
      <c r="F43" s="37">
        <v>3747.998228219019</v>
      </c>
      <c r="G43" s="37">
        <v>3475.4165388939991</v>
      </c>
      <c r="H43" s="37">
        <v>3200</v>
      </c>
      <c r="I43" s="37">
        <v>3000</v>
      </c>
      <c r="J43" s="37">
        <v>2900</v>
      </c>
      <c r="K43" s="37">
        <v>2800</v>
      </c>
      <c r="L43" s="37">
        <v>2700</v>
      </c>
      <c r="M43" s="37">
        <v>2600</v>
      </c>
    </row>
    <row r="44" spans="1:24" x14ac:dyDescent="0.2">
      <c r="A44" s="10" t="s">
        <v>56</v>
      </c>
      <c r="B44" s="3" t="s">
        <v>57</v>
      </c>
      <c r="C44" s="35" t="s">
        <v>102</v>
      </c>
      <c r="D44" t="s">
        <v>104</v>
      </c>
      <c r="E44" s="37">
        <v>2112.5080922689017</v>
      </c>
      <c r="F44" s="37">
        <v>2112.5080922689017</v>
      </c>
      <c r="G44" s="37">
        <v>1942.1445364407643</v>
      </c>
      <c r="H44" s="37">
        <v>1800</v>
      </c>
      <c r="I44" s="37">
        <v>1700</v>
      </c>
      <c r="J44" s="37">
        <v>1600</v>
      </c>
      <c r="K44" s="37">
        <v>1550</v>
      </c>
      <c r="L44" s="37">
        <v>1500</v>
      </c>
      <c r="M44" s="37">
        <v>1450</v>
      </c>
    </row>
    <row r="45" spans="1:24" x14ac:dyDescent="0.2">
      <c r="A45" s="4" t="s">
        <v>4</v>
      </c>
      <c r="B45" s="3" t="s">
        <v>14</v>
      </c>
      <c r="C45" s="35" t="s">
        <v>102</v>
      </c>
      <c r="D45" t="s">
        <v>104</v>
      </c>
      <c r="E45" s="40">
        <v>1764</v>
      </c>
      <c r="F45" s="40">
        <v>1605</v>
      </c>
      <c r="G45" s="40">
        <v>1536</v>
      </c>
      <c r="H45" s="40">
        <v>1494.5</v>
      </c>
      <c r="I45" s="40">
        <v>1453</v>
      </c>
      <c r="J45" s="40">
        <v>1422.5</v>
      </c>
      <c r="K45" s="40">
        <v>1392</v>
      </c>
      <c r="L45" s="40">
        <v>1365.5</v>
      </c>
      <c r="M45" s="40">
        <v>1339</v>
      </c>
      <c r="P45" s="41"/>
      <c r="Q45" s="41">
        <v>0.33</v>
      </c>
      <c r="R45" s="41">
        <v>0.25</v>
      </c>
      <c r="T45" s="37"/>
      <c r="U45" s="37">
        <v>73</v>
      </c>
      <c r="V45" s="37">
        <v>495</v>
      </c>
    </row>
    <row r="46" spans="1:24" x14ac:dyDescent="0.2">
      <c r="A46" s="4" t="s">
        <v>5</v>
      </c>
      <c r="B46" s="3" t="s">
        <v>15</v>
      </c>
      <c r="C46" s="35" t="s">
        <v>102</v>
      </c>
      <c r="D46" t="s">
        <v>104</v>
      </c>
      <c r="E46" s="37">
        <v>4750</v>
      </c>
      <c r="F46" s="37">
        <v>4412</v>
      </c>
      <c r="G46" s="37">
        <v>4073</v>
      </c>
      <c r="H46" s="37">
        <v>3790</v>
      </c>
      <c r="I46" s="37">
        <v>3507</v>
      </c>
      <c r="J46" s="37">
        <v>3338</v>
      </c>
      <c r="K46" s="37">
        <v>3168</v>
      </c>
      <c r="L46" s="37">
        <v>2999</v>
      </c>
      <c r="M46" s="37">
        <v>2829</v>
      </c>
      <c r="P46" s="41">
        <v>0.4</v>
      </c>
      <c r="Q46" s="41">
        <v>0.35</v>
      </c>
      <c r="R46" s="41">
        <v>0.28000000000000003</v>
      </c>
      <c r="T46" s="37">
        <v>16</v>
      </c>
      <c r="U46" s="37">
        <v>74</v>
      </c>
      <c r="V46" s="37">
        <v>2</v>
      </c>
    </row>
    <row r="47" spans="1:24" x14ac:dyDescent="0.2">
      <c r="A47" s="4" t="s">
        <v>3</v>
      </c>
      <c r="B47" s="3" t="s">
        <v>13</v>
      </c>
      <c r="C47" s="35" t="s">
        <v>102</v>
      </c>
      <c r="D47" t="s">
        <v>104</v>
      </c>
      <c r="E47" s="37">
        <v>2500</v>
      </c>
      <c r="F47" s="37">
        <v>1100</v>
      </c>
      <c r="G47" s="37">
        <v>700</v>
      </c>
      <c r="H47" s="37">
        <v>600</v>
      </c>
      <c r="I47" s="37">
        <v>550</v>
      </c>
      <c r="J47" s="37">
        <v>500</v>
      </c>
      <c r="K47" s="37">
        <v>475</v>
      </c>
      <c r="L47" s="37">
        <v>450</v>
      </c>
      <c r="M47" s="37">
        <v>425</v>
      </c>
      <c r="P47" s="41">
        <v>0.12</v>
      </c>
      <c r="Q47" s="41">
        <v>0.11</v>
      </c>
      <c r="R47" s="41">
        <v>0.1</v>
      </c>
      <c r="T47" s="37">
        <v>230</v>
      </c>
      <c r="U47" s="37">
        <v>921</v>
      </c>
      <c r="V47" s="37">
        <v>1105</v>
      </c>
    </row>
    <row r="48" spans="1:24" x14ac:dyDescent="0.2">
      <c r="A48" s="4" t="s">
        <v>6</v>
      </c>
      <c r="B48" s="3" t="s">
        <v>16</v>
      </c>
      <c r="C48" s="35" t="s">
        <v>102</v>
      </c>
      <c r="D48" t="s">
        <v>104</v>
      </c>
      <c r="E48" s="37">
        <v>6230</v>
      </c>
      <c r="F48" s="37">
        <v>5080</v>
      </c>
      <c r="G48" s="37">
        <v>4760</v>
      </c>
      <c r="H48" s="37">
        <v>4750</v>
      </c>
      <c r="I48" s="37">
        <v>4740</v>
      </c>
      <c r="J48" s="37">
        <v>4590</v>
      </c>
      <c r="K48" s="37">
        <v>4430</v>
      </c>
      <c r="L48" s="37">
        <v>4000</v>
      </c>
      <c r="M48" s="37">
        <v>3560</v>
      </c>
    </row>
    <row r="49" spans="1:15" x14ac:dyDescent="0.2">
      <c r="A49" s="4" t="s">
        <v>8</v>
      </c>
      <c r="B49" s="3" t="s">
        <v>18</v>
      </c>
      <c r="C49" s="35" t="s">
        <v>102</v>
      </c>
      <c r="D49" t="s">
        <v>105</v>
      </c>
      <c r="E49" s="37">
        <v>1</v>
      </c>
      <c r="F49" s="37">
        <v>1</v>
      </c>
      <c r="G49" s="37">
        <v>1</v>
      </c>
      <c r="H49" s="37">
        <v>1</v>
      </c>
      <c r="I49" s="37">
        <v>1</v>
      </c>
      <c r="J49" s="37">
        <v>1</v>
      </c>
      <c r="K49" s="37">
        <v>1</v>
      </c>
      <c r="L49" s="37">
        <v>1</v>
      </c>
      <c r="M49" s="37">
        <v>1</v>
      </c>
    </row>
    <row r="50" spans="1:15" x14ac:dyDescent="0.2">
      <c r="A50" s="5" t="s">
        <v>100</v>
      </c>
      <c r="B50" s="6" t="s">
        <v>75</v>
      </c>
      <c r="C50" s="35" t="s">
        <v>102</v>
      </c>
      <c r="D50" t="s">
        <v>104</v>
      </c>
      <c r="E50" s="37">
        <v>1500</v>
      </c>
      <c r="F50" s="37">
        <v>1300</v>
      </c>
      <c r="G50" s="37">
        <v>1100</v>
      </c>
      <c r="H50" s="37">
        <v>900</v>
      </c>
      <c r="I50" s="37">
        <v>700</v>
      </c>
      <c r="J50" s="37">
        <v>500</v>
      </c>
      <c r="K50" s="37">
        <v>400</v>
      </c>
      <c r="L50" s="37">
        <v>350</v>
      </c>
      <c r="M50" s="37">
        <v>300</v>
      </c>
    </row>
    <row r="51" spans="1:15" x14ac:dyDescent="0.2">
      <c r="A51" s="13" t="s">
        <v>64</v>
      </c>
      <c r="B51" s="14" t="s">
        <v>103</v>
      </c>
      <c r="C51" s="35" t="s">
        <v>102</v>
      </c>
      <c r="D51" t="s">
        <v>104</v>
      </c>
      <c r="E51" s="37">
        <v>1955.1917989418</v>
      </c>
      <c r="F51" s="38">
        <v>1955.1917989417987</v>
      </c>
      <c r="G51" s="38">
        <v>1342.5925925925926</v>
      </c>
      <c r="H51" s="38">
        <v>1089.616402116402</v>
      </c>
      <c r="I51" s="38">
        <v>949.07407407407402</v>
      </c>
      <c r="J51" s="38">
        <v>857.30820105820112</v>
      </c>
      <c r="K51" s="38">
        <v>800.26455026455028</v>
      </c>
      <c r="L51" s="38">
        <v>761.40873015873012</v>
      </c>
      <c r="M51" s="38">
        <v>734.9537037037037</v>
      </c>
    </row>
    <row r="52" spans="1:15" x14ac:dyDescent="0.2">
      <c r="A52" s="19" t="s">
        <v>73</v>
      </c>
      <c r="B52" s="20" t="s">
        <v>74</v>
      </c>
      <c r="C52" s="35" t="s">
        <v>102</v>
      </c>
      <c r="D52" t="s">
        <v>104</v>
      </c>
      <c r="E52" s="37">
        <v>2000</v>
      </c>
      <c r="F52" s="37">
        <v>1800</v>
      </c>
      <c r="G52" s="37">
        <v>1600</v>
      </c>
      <c r="H52" s="37">
        <v>1400</v>
      </c>
      <c r="I52" s="37">
        <v>1200</v>
      </c>
      <c r="J52" s="37">
        <v>1000</v>
      </c>
      <c r="K52" s="37">
        <v>900</v>
      </c>
      <c r="L52" s="37">
        <v>800</v>
      </c>
      <c r="M52" s="37">
        <v>700</v>
      </c>
    </row>
    <row r="53" spans="1:15" x14ac:dyDescent="0.2">
      <c r="B53" s="14" t="s">
        <v>106</v>
      </c>
      <c r="C53" s="35" t="s">
        <v>102</v>
      </c>
      <c r="D53" t="s">
        <v>107</v>
      </c>
      <c r="E53" s="37">
        <v>8</v>
      </c>
      <c r="F53" s="37">
        <v>6</v>
      </c>
      <c r="G53" s="37">
        <v>5</v>
      </c>
      <c r="H53" s="37">
        <v>4</v>
      </c>
      <c r="I53" s="37">
        <v>3</v>
      </c>
      <c r="J53" s="37">
        <v>2.5</v>
      </c>
      <c r="K53" s="37">
        <v>2</v>
      </c>
      <c r="L53" s="37">
        <v>1.5</v>
      </c>
      <c r="M53" s="37">
        <v>1</v>
      </c>
    </row>
    <row r="56" spans="1:15" x14ac:dyDescent="0.2">
      <c r="E56" s="39"/>
      <c r="F56" s="39"/>
      <c r="G56" s="39"/>
      <c r="H56" s="39"/>
      <c r="J56" s="39"/>
      <c r="K56" s="39"/>
      <c r="M56" s="39"/>
      <c r="O56" s="39"/>
    </row>
  </sheetData>
  <mergeCells count="2">
    <mergeCell ref="P40:R40"/>
    <mergeCell ref="T40:V40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"/>
  <sheetViews>
    <sheetView workbookViewId="0">
      <selection activeCell="D7" sqref="D7"/>
    </sheetView>
  </sheetViews>
  <sheetFormatPr baseColWidth="10" defaultColWidth="9.140625" defaultRowHeight="12.75" x14ac:dyDescent="0.2"/>
  <cols>
    <col min="1" max="5" width="8.85546875" style="46"/>
    <col min="6" max="6" width="11.5703125" style="46" customWidth="1"/>
    <col min="7" max="7" width="11.85546875" style="46" customWidth="1"/>
    <col min="8" max="8" width="22.7109375" style="46" customWidth="1"/>
    <col min="9" max="9" width="12.85546875" style="46" customWidth="1"/>
    <col min="10" max="10" width="21.7109375" style="46" customWidth="1"/>
    <col min="11" max="11" width="14.140625" style="46" customWidth="1"/>
    <col min="12" max="13" width="8.85546875" style="46"/>
  </cols>
  <sheetData>
    <row r="4" spans="1:13" x14ac:dyDescent="0.2">
      <c r="B4" s="47" t="s">
        <v>114</v>
      </c>
      <c r="E4" s="47" t="s">
        <v>133</v>
      </c>
      <c r="G4" s="46">
        <v>20</v>
      </c>
      <c r="H4" s="54" t="s">
        <v>134</v>
      </c>
    </row>
    <row r="6" spans="1:13" s="51" customFormat="1" ht="51" x14ac:dyDescent="0.2">
      <c r="A6" s="49"/>
      <c r="B6" s="49"/>
      <c r="C6" s="50" t="s">
        <v>115</v>
      </c>
      <c r="D6" s="56" t="s">
        <v>123</v>
      </c>
      <c r="E6" s="56"/>
      <c r="F6" s="50" t="s">
        <v>116</v>
      </c>
      <c r="G6" s="50" t="s">
        <v>124</v>
      </c>
      <c r="H6" s="50" t="s">
        <v>135</v>
      </c>
      <c r="I6" s="50" t="s">
        <v>129</v>
      </c>
      <c r="J6" s="50" t="s">
        <v>130</v>
      </c>
      <c r="K6" s="50" t="s">
        <v>136</v>
      </c>
      <c r="L6" s="49"/>
      <c r="M6" s="49"/>
    </row>
    <row r="7" spans="1:13" s="51" customFormat="1" ht="25.5" x14ac:dyDescent="0.2">
      <c r="A7" s="49"/>
      <c r="B7" s="49"/>
      <c r="C7" s="50"/>
      <c r="D7" s="50" t="s">
        <v>127</v>
      </c>
      <c r="E7" s="50" t="s">
        <v>126</v>
      </c>
      <c r="F7" s="50"/>
      <c r="G7" s="50" t="s">
        <v>125</v>
      </c>
      <c r="H7" s="50" t="s">
        <v>128</v>
      </c>
      <c r="I7" s="50"/>
      <c r="J7" s="50" t="s">
        <v>131</v>
      </c>
      <c r="K7" s="50" t="s">
        <v>132</v>
      </c>
      <c r="L7" s="49"/>
      <c r="M7" s="49"/>
    </row>
    <row r="8" spans="1:13" x14ac:dyDescent="0.2">
      <c r="A8" s="47" t="s">
        <v>117</v>
      </c>
      <c r="C8" s="47" t="s">
        <v>121</v>
      </c>
      <c r="D8" s="46">
        <v>110</v>
      </c>
      <c r="E8" s="46">
        <f>D8*0.0036</f>
        <v>0.39599999999999996</v>
      </c>
      <c r="F8" s="46">
        <v>0.37</v>
      </c>
      <c r="G8" s="52">
        <f>1/F8</f>
        <v>2.7027027027027026</v>
      </c>
      <c r="H8" s="52">
        <f>G8*E8</f>
        <v>1.0702702702702702</v>
      </c>
      <c r="I8" s="48">
        <v>0.9</v>
      </c>
      <c r="J8" s="52">
        <f>I8*H8</f>
        <v>0.96324324324324317</v>
      </c>
      <c r="K8" s="53">
        <f>J8*$G$4</f>
        <v>19.264864864864862</v>
      </c>
    </row>
    <row r="9" spans="1:13" x14ac:dyDescent="0.2">
      <c r="A9" s="47" t="s">
        <v>118</v>
      </c>
      <c r="C9" s="47" t="s">
        <v>120</v>
      </c>
      <c r="D9" s="46">
        <v>94</v>
      </c>
      <c r="E9" s="46">
        <f t="shared" ref="E9:E10" si="0">D9*0.0036</f>
        <v>0.33839999999999998</v>
      </c>
      <c r="F9" s="46">
        <v>0.38</v>
      </c>
      <c r="G9" s="52">
        <f>1/F9</f>
        <v>2.6315789473684212</v>
      </c>
      <c r="H9" s="52">
        <f t="shared" ref="H9:H10" si="1">G9*E9</f>
        <v>0.89052631578947372</v>
      </c>
      <c r="I9" s="48">
        <v>0.9</v>
      </c>
      <c r="J9" s="52">
        <f t="shared" ref="J9:J10" si="2">I9*H9</f>
        <v>0.80147368421052634</v>
      </c>
      <c r="K9" s="53">
        <f t="shared" ref="K9:K10" si="3">J9*$G$4</f>
        <v>16.029473684210526</v>
      </c>
    </row>
    <row r="10" spans="1:13" x14ac:dyDescent="0.2">
      <c r="A10" s="47" t="s">
        <v>119</v>
      </c>
      <c r="C10" s="47" t="s">
        <v>122</v>
      </c>
      <c r="D10" s="46">
        <v>56</v>
      </c>
      <c r="E10" s="46">
        <f t="shared" si="0"/>
        <v>0.2016</v>
      </c>
      <c r="F10" s="46">
        <v>0.52</v>
      </c>
      <c r="G10" s="52">
        <f>1/F10</f>
        <v>1.9230769230769229</v>
      </c>
      <c r="H10" s="52">
        <f t="shared" si="1"/>
        <v>0.38769230769230767</v>
      </c>
      <c r="I10" s="48">
        <v>0.9</v>
      </c>
      <c r="J10" s="52">
        <f t="shared" si="2"/>
        <v>0.34892307692307689</v>
      </c>
      <c r="K10" s="53">
        <f t="shared" si="3"/>
        <v>6.9784615384615378</v>
      </c>
    </row>
  </sheetData>
  <mergeCells count="1"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</vt:lpstr>
      <vt:lpstr>technologies</vt:lpstr>
      <vt:lpstr>calculation of CCS extra costs</vt:lpstr>
    </vt:vector>
  </TitlesOfParts>
  <Company>pik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Haller</dc:creator>
  <cp:lastModifiedBy>Roland Montenegro</cp:lastModifiedBy>
  <dcterms:created xsi:type="dcterms:W3CDTF">2011-11-23T10:21:14Z</dcterms:created>
  <dcterms:modified xsi:type="dcterms:W3CDTF">2018-01-04T15:10:54Z</dcterms:modified>
</cp:coreProperties>
</file>