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GAMS\NEWAGE_article_coupling\xcel_data\"/>
    </mc:Choice>
  </mc:AlternateContent>
  <bookViews>
    <workbookView xWindow="0" yWindow="105" windowWidth="14730" windowHeight="12090" activeTab="6"/>
  </bookViews>
  <sheets>
    <sheet name="AEEI" sheetId="8" r:id="rId1"/>
    <sheet name="Code" sheetId="9" r:id="rId2"/>
    <sheet name="AEEI_ele" sheetId="10" r:id="rId3"/>
    <sheet name="AEEI_ff" sheetId="11" r:id="rId4"/>
    <sheet name="AEEI_ele_3" sheetId="12" r:id="rId5"/>
    <sheet name="AEEI_ff_3" sheetId="13" r:id="rId6"/>
    <sheet name="AEEI_ele_2" sheetId="14" r:id="rId7"/>
    <sheet name="AEEI_ff_2" sheetId="15" r:id="rId8"/>
  </sheets>
  <externalReferences>
    <externalReference r:id="rId9"/>
    <externalReference r:id="rId10"/>
    <externalReference r:id="rId11"/>
  </externalReferences>
  <definedNames>
    <definedName name="_xlnm._FilterDatabase" localSheetId="0" hidden="1">AEEI!$A$43:$W$43</definedName>
    <definedName name="_xlnm._FilterDatabase" localSheetId="7" hidden="1">AEEI_ff_2!$O$3:$AA$137</definedName>
    <definedName name="_xlnm._FilterDatabase" localSheetId="1" hidden="1">Code!$B$2:$G$2</definedName>
    <definedName name="_xlnm.Print_Area" localSheetId="0">AEEI!$B$43:$P$82</definedName>
  </definedNames>
  <calcPr calcId="162913"/>
</workbook>
</file>

<file path=xl/calcChain.xml><?xml version="1.0" encoding="utf-8"?>
<calcChain xmlns="http://schemas.openxmlformats.org/spreadsheetml/2006/main">
  <c r="D130" i="14" l="1"/>
  <c r="E130" i="14" l="1"/>
  <c r="F130" i="14"/>
  <c r="I130" i="14"/>
  <c r="K130" i="14"/>
  <c r="J130" i="14"/>
  <c r="H130" i="14"/>
  <c r="G130" i="14"/>
  <c r="C18" i="15" l="1"/>
  <c r="D18" i="15"/>
  <c r="E18" i="15"/>
  <c r="F18" i="15"/>
  <c r="G18" i="15"/>
  <c r="H18" i="15"/>
  <c r="I18" i="15"/>
  <c r="J18" i="15"/>
  <c r="K18" i="15"/>
  <c r="C19" i="15"/>
  <c r="D19" i="15"/>
  <c r="E19" i="15"/>
  <c r="F19" i="15"/>
  <c r="G19" i="15"/>
  <c r="H19" i="15"/>
  <c r="I19" i="15"/>
  <c r="J19" i="15"/>
  <c r="K19" i="15"/>
  <c r="C20" i="15"/>
  <c r="D20" i="15"/>
  <c r="E20" i="15"/>
  <c r="F20" i="15"/>
  <c r="G20" i="15"/>
  <c r="H20" i="15"/>
  <c r="I20" i="15"/>
  <c r="J20" i="15"/>
  <c r="K20" i="15"/>
  <c r="C21" i="15"/>
  <c r="D21" i="15"/>
  <c r="E21" i="15"/>
  <c r="F21" i="15"/>
  <c r="G21" i="15"/>
  <c r="H21" i="15"/>
  <c r="I21" i="15"/>
  <c r="J21" i="15"/>
  <c r="K21" i="15"/>
  <c r="C22" i="15"/>
  <c r="D22" i="15"/>
  <c r="E22" i="15"/>
  <c r="F22" i="15"/>
  <c r="G22" i="15"/>
  <c r="H22" i="15"/>
  <c r="I22" i="15"/>
  <c r="J22" i="15"/>
  <c r="K22" i="15"/>
  <c r="C24" i="15"/>
  <c r="D24" i="15"/>
  <c r="E24" i="15"/>
  <c r="F24" i="15"/>
  <c r="G24" i="15"/>
  <c r="H24" i="15"/>
  <c r="I24" i="15"/>
  <c r="J24" i="15"/>
  <c r="K24" i="15"/>
  <c r="C25" i="15"/>
  <c r="D25" i="15"/>
  <c r="E25" i="15"/>
  <c r="F25" i="15"/>
  <c r="G25" i="15"/>
  <c r="H25" i="15"/>
  <c r="I25" i="15"/>
  <c r="J25" i="15"/>
  <c r="K25" i="15"/>
  <c r="C26" i="15"/>
  <c r="D26" i="15"/>
  <c r="E26" i="15"/>
  <c r="F26" i="15"/>
  <c r="G26" i="15"/>
  <c r="H26" i="15"/>
  <c r="I26" i="15"/>
  <c r="J26" i="15"/>
  <c r="K26" i="15"/>
  <c r="C27" i="15"/>
  <c r="D27" i="15"/>
  <c r="E27" i="15"/>
  <c r="F27" i="15"/>
  <c r="G27" i="15"/>
  <c r="H27" i="15"/>
  <c r="I27" i="15"/>
  <c r="J27" i="15"/>
  <c r="K27" i="15"/>
  <c r="C28" i="15"/>
  <c r="D28" i="15"/>
  <c r="E28" i="15"/>
  <c r="F28" i="15"/>
  <c r="G28" i="15"/>
  <c r="H28" i="15"/>
  <c r="I28" i="15"/>
  <c r="J28" i="15"/>
  <c r="K28" i="15"/>
  <c r="C29" i="15"/>
  <c r="D29" i="15"/>
  <c r="E29" i="15"/>
  <c r="F29" i="15"/>
  <c r="G29" i="15"/>
  <c r="H29" i="15"/>
  <c r="I29" i="15"/>
  <c r="J29" i="15"/>
  <c r="K29" i="15"/>
  <c r="C30" i="15"/>
  <c r="D30" i="15"/>
  <c r="E30" i="15"/>
  <c r="F30" i="15"/>
  <c r="G30" i="15"/>
  <c r="H30" i="15"/>
  <c r="I30" i="15"/>
  <c r="J30" i="15"/>
  <c r="K30" i="15"/>
  <c r="C31" i="15"/>
  <c r="D31" i="15"/>
  <c r="E31" i="15"/>
  <c r="F31" i="15"/>
  <c r="G31" i="15"/>
  <c r="H31" i="15"/>
  <c r="I31" i="15"/>
  <c r="J31" i="15"/>
  <c r="K31" i="15"/>
  <c r="C32" i="15"/>
  <c r="D32" i="15"/>
  <c r="E32" i="15"/>
  <c r="F32" i="15"/>
  <c r="G32" i="15"/>
  <c r="H32" i="15"/>
  <c r="I32" i="15"/>
  <c r="J32" i="15"/>
  <c r="K32" i="15"/>
  <c r="C33" i="15"/>
  <c r="D33" i="15"/>
  <c r="E33" i="15"/>
  <c r="F33" i="15"/>
  <c r="G33" i="15"/>
  <c r="H33" i="15"/>
  <c r="I33" i="15"/>
  <c r="J33" i="15"/>
  <c r="K33" i="15"/>
  <c r="C34" i="15"/>
  <c r="D34" i="15"/>
  <c r="E34" i="15"/>
  <c r="F34" i="15"/>
  <c r="G34" i="15"/>
  <c r="H34" i="15"/>
  <c r="I34" i="15"/>
  <c r="J34" i="15"/>
  <c r="K34" i="15"/>
  <c r="C35" i="15"/>
  <c r="D35" i="15"/>
  <c r="E35" i="15"/>
  <c r="F35" i="15"/>
  <c r="G35" i="15"/>
  <c r="H35" i="15"/>
  <c r="I35" i="15"/>
  <c r="J35" i="15"/>
  <c r="K35" i="15"/>
  <c r="C36" i="15"/>
  <c r="D36" i="15"/>
  <c r="E36" i="15"/>
  <c r="F36" i="15"/>
  <c r="G36" i="15"/>
  <c r="H36" i="15"/>
  <c r="I36" i="15"/>
  <c r="J36" i="15"/>
  <c r="K36" i="15"/>
  <c r="C37" i="15"/>
  <c r="D37" i="15"/>
  <c r="E37" i="15"/>
  <c r="F37" i="15"/>
  <c r="G37" i="15"/>
  <c r="H37" i="15"/>
  <c r="I37" i="15"/>
  <c r="J37" i="15"/>
  <c r="K37" i="15"/>
  <c r="C39" i="15"/>
  <c r="D39" i="15"/>
  <c r="E39" i="15"/>
  <c r="F39" i="15"/>
  <c r="G39" i="15"/>
  <c r="H39" i="15"/>
  <c r="I39" i="15"/>
  <c r="J39" i="15"/>
  <c r="K39" i="15"/>
  <c r="C40" i="15"/>
  <c r="D40" i="15"/>
  <c r="E40" i="15"/>
  <c r="F40" i="15"/>
  <c r="G40" i="15"/>
  <c r="H40" i="15"/>
  <c r="I40" i="15"/>
  <c r="J40" i="15"/>
  <c r="K40" i="15"/>
  <c r="C41" i="15"/>
  <c r="D41" i="15"/>
  <c r="E41" i="15"/>
  <c r="F41" i="15"/>
  <c r="G41" i="15"/>
  <c r="H41" i="15"/>
  <c r="I41" i="15"/>
  <c r="J41" i="15"/>
  <c r="K41" i="15"/>
  <c r="C42" i="15"/>
  <c r="D42" i="15"/>
  <c r="E42" i="15"/>
  <c r="F42" i="15"/>
  <c r="G42" i="15"/>
  <c r="H42" i="15"/>
  <c r="I42" i="15"/>
  <c r="J42" i="15"/>
  <c r="K42" i="15"/>
  <c r="C43" i="15"/>
  <c r="D43" i="15"/>
  <c r="E43" i="15"/>
  <c r="F43" i="15"/>
  <c r="G43" i="15"/>
  <c r="H43" i="15"/>
  <c r="I43" i="15"/>
  <c r="J43" i="15"/>
  <c r="K43" i="15"/>
  <c r="C44" i="15"/>
  <c r="D44" i="15"/>
  <c r="E44" i="15"/>
  <c r="F44" i="15"/>
  <c r="G44" i="15"/>
  <c r="H44" i="15"/>
  <c r="I44" i="15"/>
  <c r="J44" i="15"/>
  <c r="K44" i="15"/>
  <c r="C45" i="15"/>
  <c r="D45" i="15"/>
  <c r="E45" i="15"/>
  <c r="F45" i="15"/>
  <c r="G45" i="15"/>
  <c r="H45" i="15"/>
  <c r="I45" i="15"/>
  <c r="J45" i="15"/>
  <c r="K45" i="15"/>
  <c r="C46" i="15"/>
  <c r="D46" i="15"/>
  <c r="E46" i="15"/>
  <c r="F46" i="15"/>
  <c r="G46" i="15"/>
  <c r="H46" i="15"/>
  <c r="I46" i="15"/>
  <c r="J46" i="15"/>
  <c r="K46" i="15"/>
  <c r="C47" i="15"/>
  <c r="D47" i="15"/>
  <c r="E47" i="15"/>
  <c r="F47" i="15"/>
  <c r="G47" i="15"/>
  <c r="H47" i="15"/>
  <c r="I47" i="15"/>
  <c r="J47" i="15"/>
  <c r="K47" i="15"/>
  <c r="C48" i="15"/>
  <c r="D48" i="15"/>
  <c r="E48" i="15"/>
  <c r="F48" i="15"/>
  <c r="G48" i="15"/>
  <c r="H48" i="15"/>
  <c r="I48" i="15"/>
  <c r="J48" i="15"/>
  <c r="K48" i="15"/>
  <c r="C49" i="15"/>
  <c r="D49" i="15"/>
  <c r="E49" i="15"/>
  <c r="F49" i="15"/>
  <c r="G49" i="15"/>
  <c r="H49" i="15"/>
  <c r="I49" i="15"/>
  <c r="J49" i="15"/>
  <c r="K49" i="15"/>
  <c r="C50" i="15"/>
  <c r="D50" i="15"/>
  <c r="E50" i="15"/>
  <c r="F50" i="15"/>
  <c r="G50" i="15"/>
  <c r="H50" i="15"/>
  <c r="I50" i="15"/>
  <c r="J50" i="15"/>
  <c r="K50" i="15"/>
  <c r="C51" i="15"/>
  <c r="D51" i="15"/>
  <c r="E51" i="15"/>
  <c r="F51" i="15"/>
  <c r="G51" i="15"/>
  <c r="H51" i="15"/>
  <c r="I51" i="15"/>
  <c r="J51" i="15"/>
  <c r="K51" i="15"/>
  <c r="C52" i="15"/>
  <c r="D52" i="15"/>
  <c r="E52" i="15"/>
  <c r="F52" i="15"/>
  <c r="G52" i="15"/>
  <c r="H52" i="15"/>
  <c r="I52" i="15"/>
  <c r="J52" i="15"/>
  <c r="K52" i="15"/>
  <c r="C54" i="15"/>
  <c r="D54" i="15"/>
  <c r="E54" i="15"/>
  <c r="F54" i="15"/>
  <c r="G54" i="15"/>
  <c r="H54" i="15"/>
  <c r="I54" i="15"/>
  <c r="J54" i="15"/>
  <c r="K54" i="15"/>
  <c r="C55" i="15"/>
  <c r="D55" i="15"/>
  <c r="E55" i="15"/>
  <c r="F55" i="15"/>
  <c r="G55" i="15"/>
  <c r="H55" i="15"/>
  <c r="I55" i="15"/>
  <c r="J55" i="15"/>
  <c r="K55" i="15"/>
  <c r="C56" i="15"/>
  <c r="D56" i="15"/>
  <c r="E56" i="15"/>
  <c r="F56" i="15"/>
  <c r="G56" i="15"/>
  <c r="H56" i="15"/>
  <c r="I56" i="15"/>
  <c r="J56" i="15"/>
  <c r="K56" i="15"/>
  <c r="C57" i="15"/>
  <c r="D57" i="15"/>
  <c r="E57" i="15"/>
  <c r="F57" i="15"/>
  <c r="G57" i="15"/>
  <c r="H57" i="15"/>
  <c r="I57" i="15"/>
  <c r="J57" i="15"/>
  <c r="K57" i="15"/>
  <c r="C58" i="15"/>
  <c r="D58" i="15"/>
  <c r="E58" i="15"/>
  <c r="F58" i="15"/>
  <c r="G58" i="15"/>
  <c r="H58" i="15"/>
  <c r="I58" i="15"/>
  <c r="J58" i="15"/>
  <c r="K58" i="15"/>
  <c r="C59" i="15"/>
  <c r="D59" i="15"/>
  <c r="E59" i="15"/>
  <c r="F59" i="15"/>
  <c r="G59" i="15"/>
  <c r="H59" i="15"/>
  <c r="I59" i="15"/>
  <c r="J59" i="15"/>
  <c r="K59" i="15"/>
  <c r="C60" i="15"/>
  <c r="D60" i="15"/>
  <c r="E60" i="15"/>
  <c r="F60" i="15"/>
  <c r="G60" i="15"/>
  <c r="H60" i="15"/>
  <c r="I60" i="15"/>
  <c r="J60" i="15"/>
  <c r="K60" i="15"/>
  <c r="C61" i="15"/>
  <c r="D61" i="15"/>
  <c r="E61" i="15"/>
  <c r="F61" i="15"/>
  <c r="G61" i="15"/>
  <c r="H61" i="15"/>
  <c r="I61" i="15"/>
  <c r="J61" i="15"/>
  <c r="K61" i="15"/>
  <c r="C62" i="15"/>
  <c r="D62" i="15"/>
  <c r="E62" i="15"/>
  <c r="F62" i="15"/>
  <c r="G62" i="15"/>
  <c r="H62" i="15"/>
  <c r="I62" i="15"/>
  <c r="J62" i="15"/>
  <c r="K62" i="15"/>
  <c r="C63" i="15"/>
  <c r="D63" i="15"/>
  <c r="E63" i="15"/>
  <c r="F63" i="15"/>
  <c r="G63" i="15"/>
  <c r="H63" i="15"/>
  <c r="I63" i="15"/>
  <c r="J63" i="15"/>
  <c r="K63" i="15"/>
  <c r="C64" i="15"/>
  <c r="D64" i="15"/>
  <c r="E64" i="15"/>
  <c r="F64" i="15"/>
  <c r="G64" i="15"/>
  <c r="H64" i="15"/>
  <c r="I64" i="15"/>
  <c r="J64" i="15"/>
  <c r="K64" i="15"/>
  <c r="C65" i="15"/>
  <c r="D65" i="15"/>
  <c r="E65" i="15"/>
  <c r="F65" i="15"/>
  <c r="G65" i="15"/>
  <c r="H65" i="15"/>
  <c r="I65" i="15"/>
  <c r="J65" i="15"/>
  <c r="K65" i="15"/>
  <c r="C66" i="15"/>
  <c r="D66" i="15"/>
  <c r="E66" i="15"/>
  <c r="F66" i="15"/>
  <c r="G66" i="15"/>
  <c r="H66" i="15"/>
  <c r="I66" i="15"/>
  <c r="J66" i="15"/>
  <c r="K66" i="15"/>
  <c r="C67" i="15"/>
  <c r="D67" i="15"/>
  <c r="E67" i="15"/>
  <c r="F67" i="15"/>
  <c r="G67" i="15"/>
  <c r="H67" i="15"/>
  <c r="I67" i="15"/>
  <c r="J67" i="15"/>
  <c r="K67" i="15"/>
  <c r="C69" i="15"/>
  <c r="D69" i="15"/>
  <c r="E69" i="15"/>
  <c r="F69" i="15"/>
  <c r="G69" i="15"/>
  <c r="H69" i="15"/>
  <c r="I69" i="15"/>
  <c r="J69" i="15"/>
  <c r="K69" i="15"/>
  <c r="C70" i="15"/>
  <c r="D70" i="15"/>
  <c r="E70" i="15"/>
  <c r="F70" i="15"/>
  <c r="G70" i="15"/>
  <c r="H70" i="15"/>
  <c r="I70" i="15"/>
  <c r="J70" i="15"/>
  <c r="K70" i="15"/>
  <c r="C71" i="15"/>
  <c r="D71" i="15"/>
  <c r="E71" i="15"/>
  <c r="F71" i="15"/>
  <c r="G71" i="15"/>
  <c r="H71" i="15"/>
  <c r="I71" i="15"/>
  <c r="J71" i="15"/>
  <c r="K71" i="15"/>
  <c r="C72" i="15"/>
  <c r="D72" i="15"/>
  <c r="E72" i="15"/>
  <c r="F72" i="15"/>
  <c r="G72" i="15"/>
  <c r="H72" i="15"/>
  <c r="I72" i="15"/>
  <c r="J72" i="15"/>
  <c r="K72" i="15"/>
  <c r="C73" i="15"/>
  <c r="D73" i="15"/>
  <c r="E73" i="15"/>
  <c r="F73" i="15"/>
  <c r="G73" i="15"/>
  <c r="H73" i="15"/>
  <c r="I73" i="15"/>
  <c r="J73" i="15"/>
  <c r="K73" i="15"/>
  <c r="C74" i="15"/>
  <c r="D74" i="15"/>
  <c r="E74" i="15"/>
  <c r="F74" i="15"/>
  <c r="G74" i="15"/>
  <c r="H74" i="15"/>
  <c r="I74" i="15"/>
  <c r="J74" i="15"/>
  <c r="K74" i="15"/>
  <c r="C75" i="15"/>
  <c r="D75" i="15"/>
  <c r="E75" i="15"/>
  <c r="F75" i="15"/>
  <c r="G75" i="15"/>
  <c r="H75" i="15"/>
  <c r="I75" i="15"/>
  <c r="J75" i="15"/>
  <c r="K75" i="15"/>
  <c r="C76" i="15"/>
  <c r="D76" i="15"/>
  <c r="E76" i="15"/>
  <c r="F76" i="15"/>
  <c r="G76" i="15"/>
  <c r="H76" i="15"/>
  <c r="I76" i="15"/>
  <c r="J76" i="15"/>
  <c r="K76" i="15"/>
  <c r="C77" i="15"/>
  <c r="D77" i="15"/>
  <c r="E77" i="15"/>
  <c r="F77" i="15"/>
  <c r="G77" i="15"/>
  <c r="H77" i="15"/>
  <c r="I77" i="15"/>
  <c r="J77" i="15"/>
  <c r="K77" i="15"/>
  <c r="C78" i="15"/>
  <c r="D78" i="15"/>
  <c r="E78" i="15"/>
  <c r="F78" i="15"/>
  <c r="G78" i="15"/>
  <c r="H78" i="15"/>
  <c r="I78" i="15"/>
  <c r="J78" i="15"/>
  <c r="K78" i="15"/>
  <c r="C79" i="15"/>
  <c r="D79" i="15"/>
  <c r="E79" i="15"/>
  <c r="F79" i="15"/>
  <c r="G79" i="15"/>
  <c r="H79" i="15"/>
  <c r="I79" i="15"/>
  <c r="J79" i="15"/>
  <c r="K79" i="15"/>
  <c r="C80" i="15"/>
  <c r="D80" i="15"/>
  <c r="E80" i="15"/>
  <c r="F80" i="15"/>
  <c r="G80" i="15"/>
  <c r="H80" i="15"/>
  <c r="I80" i="15"/>
  <c r="J80" i="15"/>
  <c r="K80" i="15"/>
  <c r="C81" i="15"/>
  <c r="D81" i="15"/>
  <c r="E81" i="15"/>
  <c r="F81" i="15"/>
  <c r="G81" i="15"/>
  <c r="H81" i="15"/>
  <c r="I81" i="15"/>
  <c r="J81" i="15"/>
  <c r="K81" i="15"/>
  <c r="C82" i="15"/>
  <c r="D82" i="15"/>
  <c r="E82" i="15"/>
  <c r="F82" i="15"/>
  <c r="G82" i="15"/>
  <c r="H82" i="15"/>
  <c r="I82" i="15"/>
  <c r="J82" i="15"/>
  <c r="K82" i="15"/>
  <c r="C84" i="15"/>
  <c r="D84" i="15"/>
  <c r="E84" i="15"/>
  <c r="F84" i="15"/>
  <c r="G84" i="15"/>
  <c r="H84" i="15"/>
  <c r="I84" i="15"/>
  <c r="J84" i="15"/>
  <c r="K84" i="15"/>
  <c r="C85" i="15"/>
  <c r="D85" i="15"/>
  <c r="E85" i="15"/>
  <c r="F85" i="15"/>
  <c r="G85" i="15"/>
  <c r="H85" i="15"/>
  <c r="I85" i="15"/>
  <c r="J85" i="15"/>
  <c r="K85" i="15"/>
  <c r="C86" i="15"/>
  <c r="D86" i="15"/>
  <c r="E86" i="15"/>
  <c r="F86" i="15"/>
  <c r="G86" i="15"/>
  <c r="H86" i="15"/>
  <c r="I86" i="15"/>
  <c r="J86" i="15"/>
  <c r="K86" i="15"/>
  <c r="C87" i="15"/>
  <c r="D87" i="15"/>
  <c r="E87" i="15"/>
  <c r="F87" i="15"/>
  <c r="G87" i="15"/>
  <c r="H87" i="15"/>
  <c r="I87" i="15"/>
  <c r="J87" i="15"/>
  <c r="K87" i="15"/>
  <c r="C88" i="15"/>
  <c r="D88" i="15"/>
  <c r="E88" i="15"/>
  <c r="F88" i="15"/>
  <c r="G88" i="15"/>
  <c r="H88" i="15"/>
  <c r="I88" i="15"/>
  <c r="J88" i="15"/>
  <c r="K88" i="15"/>
  <c r="C89" i="15"/>
  <c r="D89" i="15"/>
  <c r="E89" i="15"/>
  <c r="F89" i="15"/>
  <c r="G89" i="15"/>
  <c r="H89" i="15"/>
  <c r="I89" i="15"/>
  <c r="J89" i="15"/>
  <c r="K89" i="15"/>
  <c r="C90" i="15"/>
  <c r="D90" i="15"/>
  <c r="E90" i="15"/>
  <c r="F90" i="15"/>
  <c r="G90" i="15"/>
  <c r="H90" i="15"/>
  <c r="I90" i="15"/>
  <c r="J90" i="15"/>
  <c r="K90" i="15"/>
  <c r="C91" i="15"/>
  <c r="D91" i="15"/>
  <c r="E91" i="15"/>
  <c r="F91" i="15"/>
  <c r="G91" i="15"/>
  <c r="H91" i="15"/>
  <c r="I91" i="15"/>
  <c r="J91" i="15"/>
  <c r="K91" i="15"/>
  <c r="C92" i="15"/>
  <c r="D92" i="15"/>
  <c r="E92" i="15"/>
  <c r="F92" i="15"/>
  <c r="G92" i="15"/>
  <c r="H92" i="15"/>
  <c r="I92" i="15"/>
  <c r="J92" i="15"/>
  <c r="K92" i="15"/>
  <c r="C93" i="15"/>
  <c r="D93" i="15"/>
  <c r="E93" i="15"/>
  <c r="F93" i="15"/>
  <c r="G93" i="15"/>
  <c r="H93" i="15"/>
  <c r="I93" i="15"/>
  <c r="J93" i="15"/>
  <c r="K93" i="15"/>
  <c r="C94" i="15"/>
  <c r="D94" i="15"/>
  <c r="E94" i="15"/>
  <c r="F94" i="15"/>
  <c r="G94" i="15"/>
  <c r="H94" i="15"/>
  <c r="I94" i="15"/>
  <c r="J94" i="15"/>
  <c r="K94" i="15"/>
  <c r="C95" i="15"/>
  <c r="D95" i="15"/>
  <c r="E95" i="15"/>
  <c r="F95" i="15"/>
  <c r="G95" i="15"/>
  <c r="H95" i="15"/>
  <c r="I95" i="15"/>
  <c r="J95" i="15"/>
  <c r="K95" i="15"/>
  <c r="C96" i="15"/>
  <c r="D96" i="15"/>
  <c r="E96" i="15"/>
  <c r="F96" i="15"/>
  <c r="G96" i="15"/>
  <c r="H96" i="15"/>
  <c r="I96" i="15"/>
  <c r="J96" i="15"/>
  <c r="K96" i="15"/>
  <c r="C97" i="15"/>
  <c r="D97" i="15"/>
  <c r="E97" i="15"/>
  <c r="F97" i="15"/>
  <c r="G97" i="15"/>
  <c r="H97" i="15"/>
  <c r="I97" i="15"/>
  <c r="J97" i="15"/>
  <c r="K97" i="15"/>
  <c r="C99" i="15"/>
  <c r="D99" i="15"/>
  <c r="E99" i="15"/>
  <c r="F99" i="15"/>
  <c r="G99" i="15"/>
  <c r="H99" i="15"/>
  <c r="I99" i="15"/>
  <c r="J99" i="15"/>
  <c r="K99" i="15"/>
  <c r="C100" i="15"/>
  <c r="D100" i="15"/>
  <c r="E100" i="15"/>
  <c r="F100" i="15"/>
  <c r="G100" i="15"/>
  <c r="H100" i="15"/>
  <c r="I100" i="15"/>
  <c r="J100" i="15"/>
  <c r="K100" i="15"/>
  <c r="C101" i="15"/>
  <c r="D101" i="15"/>
  <c r="E101" i="15"/>
  <c r="F101" i="15"/>
  <c r="G101" i="15"/>
  <c r="H101" i="15"/>
  <c r="I101" i="15"/>
  <c r="J101" i="15"/>
  <c r="K101" i="15"/>
  <c r="C102" i="15"/>
  <c r="D102" i="15"/>
  <c r="E102" i="15"/>
  <c r="F102" i="15"/>
  <c r="G102" i="15"/>
  <c r="H102" i="15"/>
  <c r="I102" i="15"/>
  <c r="J102" i="15"/>
  <c r="K102" i="15"/>
  <c r="C103" i="15"/>
  <c r="D103" i="15"/>
  <c r="E103" i="15"/>
  <c r="F103" i="15"/>
  <c r="G103" i="15"/>
  <c r="H103" i="15"/>
  <c r="I103" i="15"/>
  <c r="J103" i="15"/>
  <c r="K103" i="15"/>
  <c r="C104" i="15"/>
  <c r="D104" i="15"/>
  <c r="E104" i="15"/>
  <c r="F104" i="15"/>
  <c r="G104" i="15"/>
  <c r="H104" i="15"/>
  <c r="I104" i="15"/>
  <c r="J104" i="15"/>
  <c r="K104" i="15"/>
  <c r="C105" i="15"/>
  <c r="D105" i="15"/>
  <c r="E105" i="15"/>
  <c r="F105" i="15"/>
  <c r="G105" i="15"/>
  <c r="H105" i="15"/>
  <c r="I105" i="15"/>
  <c r="J105" i="15"/>
  <c r="K105" i="15"/>
  <c r="C106" i="15"/>
  <c r="D106" i="15"/>
  <c r="E106" i="15"/>
  <c r="F106" i="15"/>
  <c r="G106" i="15"/>
  <c r="H106" i="15"/>
  <c r="I106" i="15"/>
  <c r="J106" i="15"/>
  <c r="K106" i="15"/>
  <c r="C107" i="15"/>
  <c r="D107" i="15"/>
  <c r="E107" i="15"/>
  <c r="F107" i="15"/>
  <c r="G107" i="15"/>
  <c r="H107" i="15"/>
  <c r="I107" i="15"/>
  <c r="J107" i="15"/>
  <c r="K107" i="15"/>
  <c r="C108" i="15"/>
  <c r="D108" i="15"/>
  <c r="E108" i="15"/>
  <c r="F108" i="15"/>
  <c r="G108" i="15"/>
  <c r="H108" i="15"/>
  <c r="I108" i="15"/>
  <c r="J108" i="15"/>
  <c r="K108" i="15"/>
  <c r="C109" i="15"/>
  <c r="D109" i="15"/>
  <c r="E109" i="15"/>
  <c r="F109" i="15"/>
  <c r="G109" i="15"/>
  <c r="H109" i="15"/>
  <c r="I109" i="15"/>
  <c r="J109" i="15"/>
  <c r="K109" i="15"/>
  <c r="C110" i="15"/>
  <c r="D110" i="15"/>
  <c r="E110" i="15"/>
  <c r="F110" i="15"/>
  <c r="G110" i="15"/>
  <c r="H110" i="15"/>
  <c r="I110" i="15"/>
  <c r="J110" i="15"/>
  <c r="K110" i="15"/>
  <c r="C111" i="15"/>
  <c r="D111" i="15"/>
  <c r="E111" i="15"/>
  <c r="F111" i="15"/>
  <c r="G111" i="15"/>
  <c r="H111" i="15"/>
  <c r="I111" i="15"/>
  <c r="J111" i="15"/>
  <c r="K111" i="15"/>
  <c r="C112" i="15"/>
  <c r="D112" i="15"/>
  <c r="E112" i="15"/>
  <c r="F112" i="15"/>
  <c r="G112" i="15"/>
  <c r="H112" i="15"/>
  <c r="I112" i="15"/>
  <c r="J112" i="15"/>
  <c r="K112" i="15"/>
  <c r="C114" i="15"/>
  <c r="D114" i="15"/>
  <c r="E114" i="15"/>
  <c r="F114" i="15"/>
  <c r="G114" i="15"/>
  <c r="H114" i="15"/>
  <c r="I114" i="15"/>
  <c r="J114" i="15"/>
  <c r="K114" i="15"/>
  <c r="C115" i="15"/>
  <c r="D115" i="15"/>
  <c r="E115" i="15"/>
  <c r="F115" i="15"/>
  <c r="G115" i="15"/>
  <c r="H115" i="15"/>
  <c r="I115" i="15"/>
  <c r="J115" i="15"/>
  <c r="K115" i="15"/>
  <c r="C116" i="15"/>
  <c r="D116" i="15"/>
  <c r="E116" i="15"/>
  <c r="F116" i="15"/>
  <c r="G116" i="15"/>
  <c r="H116" i="15"/>
  <c r="I116" i="15"/>
  <c r="J116" i="15"/>
  <c r="K116" i="15"/>
  <c r="C117" i="15"/>
  <c r="D117" i="15"/>
  <c r="E117" i="15"/>
  <c r="F117" i="15"/>
  <c r="G117" i="15"/>
  <c r="H117" i="15"/>
  <c r="I117" i="15"/>
  <c r="J117" i="15"/>
  <c r="K117" i="15"/>
  <c r="C118" i="15"/>
  <c r="D118" i="15"/>
  <c r="E118" i="15"/>
  <c r="F118" i="15"/>
  <c r="G118" i="15"/>
  <c r="H118" i="15"/>
  <c r="I118" i="15"/>
  <c r="J118" i="15"/>
  <c r="K118" i="15"/>
  <c r="C119" i="15"/>
  <c r="D119" i="15"/>
  <c r="E119" i="15"/>
  <c r="F119" i="15"/>
  <c r="G119" i="15"/>
  <c r="H119" i="15"/>
  <c r="I119" i="15"/>
  <c r="J119" i="15"/>
  <c r="K119" i="15"/>
  <c r="C120" i="15"/>
  <c r="D120" i="15"/>
  <c r="E120" i="15"/>
  <c r="F120" i="15"/>
  <c r="G120" i="15"/>
  <c r="H120" i="15"/>
  <c r="I120" i="15"/>
  <c r="J120" i="15"/>
  <c r="K120" i="15"/>
  <c r="C121" i="15"/>
  <c r="D121" i="15"/>
  <c r="E121" i="15"/>
  <c r="F121" i="15"/>
  <c r="G121" i="15"/>
  <c r="H121" i="15"/>
  <c r="I121" i="15"/>
  <c r="J121" i="15"/>
  <c r="K121" i="15"/>
  <c r="C122" i="15"/>
  <c r="D122" i="15"/>
  <c r="E122" i="15"/>
  <c r="F122" i="15"/>
  <c r="G122" i="15"/>
  <c r="H122" i="15"/>
  <c r="I122" i="15"/>
  <c r="J122" i="15"/>
  <c r="K122" i="15"/>
  <c r="C123" i="15"/>
  <c r="D123" i="15"/>
  <c r="E123" i="15"/>
  <c r="F123" i="15"/>
  <c r="G123" i="15"/>
  <c r="H123" i="15"/>
  <c r="I123" i="15"/>
  <c r="J123" i="15"/>
  <c r="K123" i="15"/>
  <c r="C124" i="15"/>
  <c r="D124" i="15"/>
  <c r="E124" i="15"/>
  <c r="F124" i="15"/>
  <c r="G124" i="15"/>
  <c r="H124" i="15"/>
  <c r="I124" i="15"/>
  <c r="J124" i="15"/>
  <c r="K124" i="15"/>
  <c r="C125" i="15"/>
  <c r="D125" i="15"/>
  <c r="E125" i="15"/>
  <c r="F125" i="15"/>
  <c r="G125" i="15"/>
  <c r="H125" i="15"/>
  <c r="I125" i="15"/>
  <c r="J125" i="15"/>
  <c r="K125" i="15"/>
  <c r="C126" i="15"/>
  <c r="D126" i="15"/>
  <c r="E126" i="15"/>
  <c r="F126" i="15"/>
  <c r="G126" i="15"/>
  <c r="H126" i="15"/>
  <c r="I126" i="15"/>
  <c r="J126" i="15"/>
  <c r="K126" i="15"/>
  <c r="C127" i="15"/>
  <c r="D127" i="15"/>
  <c r="E127" i="15"/>
  <c r="F127" i="15"/>
  <c r="G127" i="15"/>
  <c r="H127" i="15"/>
  <c r="I127" i="15"/>
  <c r="J127" i="15"/>
  <c r="K127" i="15"/>
  <c r="C129" i="15"/>
  <c r="D129" i="15"/>
  <c r="E129" i="15"/>
  <c r="F129" i="15"/>
  <c r="G129" i="15"/>
  <c r="H129" i="15"/>
  <c r="I129" i="15"/>
  <c r="J129" i="15"/>
  <c r="K129" i="15"/>
  <c r="C130" i="15"/>
  <c r="D130" i="15"/>
  <c r="E130" i="15"/>
  <c r="F130" i="15"/>
  <c r="G130" i="15"/>
  <c r="H130" i="15"/>
  <c r="I130" i="15"/>
  <c r="J130" i="15"/>
  <c r="K130" i="15"/>
  <c r="C131" i="15"/>
  <c r="D131" i="15"/>
  <c r="E131" i="15"/>
  <c r="F131" i="15"/>
  <c r="G131" i="15"/>
  <c r="H131" i="15"/>
  <c r="I131" i="15"/>
  <c r="J131" i="15"/>
  <c r="K131" i="15"/>
  <c r="C132" i="15"/>
  <c r="D132" i="15"/>
  <c r="E132" i="15"/>
  <c r="F132" i="15"/>
  <c r="G132" i="15"/>
  <c r="H132" i="15"/>
  <c r="I132" i="15"/>
  <c r="J132" i="15"/>
  <c r="K132" i="15"/>
  <c r="C133" i="15"/>
  <c r="D133" i="15"/>
  <c r="E133" i="15"/>
  <c r="F133" i="15"/>
  <c r="G133" i="15"/>
  <c r="H133" i="15"/>
  <c r="I133" i="15"/>
  <c r="J133" i="15"/>
  <c r="K133" i="15"/>
  <c r="C134" i="15"/>
  <c r="D134" i="15"/>
  <c r="E134" i="15"/>
  <c r="F134" i="15"/>
  <c r="G134" i="15"/>
  <c r="H134" i="15"/>
  <c r="I134" i="15"/>
  <c r="J134" i="15"/>
  <c r="K134" i="15"/>
  <c r="C135" i="15"/>
  <c r="D135" i="15"/>
  <c r="E135" i="15"/>
  <c r="F135" i="15"/>
  <c r="G135" i="15"/>
  <c r="H135" i="15"/>
  <c r="I135" i="15"/>
  <c r="J135" i="15"/>
  <c r="K135" i="15"/>
  <c r="C136" i="15"/>
  <c r="D136" i="15"/>
  <c r="E136" i="15"/>
  <c r="F136" i="15"/>
  <c r="G136" i="15"/>
  <c r="H136" i="15"/>
  <c r="I136" i="15"/>
  <c r="J136" i="15"/>
  <c r="K136" i="15"/>
  <c r="C137" i="15"/>
  <c r="D137" i="15"/>
  <c r="E137" i="15"/>
  <c r="F137" i="15"/>
  <c r="G137" i="15"/>
  <c r="H137" i="15"/>
  <c r="I137" i="15"/>
  <c r="J137" i="15"/>
  <c r="K137" i="15"/>
  <c r="C4" i="15"/>
  <c r="D4" i="15"/>
  <c r="E4" i="15"/>
  <c r="F4" i="15"/>
  <c r="G4" i="15"/>
  <c r="H4" i="15"/>
  <c r="I4" i="15"/>
  <c r="J4" i="15"/>
  <c r="K4" i="15"/>
  <c r="C5" i="15"/>
  <c r="D5" i="15"/>
  <c r="E5" i="15"/>
  <c r="F5" i="15"/>
  <c r="G5" i="15"/>
  <c r="H5" i="15"/>
  <c r="I5" i="15"/>
  <c r="J5" i="15"/>
  <c r="K5" i="15"/>
  <c r="C6" i="15"/>
  <c r="D6" i="15"/>
  <c r="E6" i="15"/>
  <c r="F6" i="15"/>
  <c r="G6" i="15"/>
  <c r="H6" i="15"/>
  <c r="I6" i="15"/>
  <c r="J6" i="15"/>
  <c r="K6" i="15"/>
  <c r="C7" i="15"/>
  <c r="D7" i="15"/>
  <c r="E7" i="15"/>
  <c r="F7" i="15"/>
  <c r="G7" i="15"/>
  <c r="H7" i="15"/>
  <c r="I7" i="15"/>
  <c r="J7" i="15"/>
  <c r="K7" i="15"/>
  <c r="C9" i="15"/>
  <c r="D9" i="15"/>
  <c r="E9" i="15"/>
  <c r="F9" i="15"/>
  <c r="G9" i="15"/>
  <c r="H9" i="15"/>
  <c r="I9" i="15"/>
  <c r="J9" i="15"/>
  <c r="K9" i="15"/>
  <c r="C10" i="15"/>
  <c r="D10" i="15"/>
  <c r="E10" i="15"/>
  <c r="F10" i="15"/>
  <c r="G10" i="15"/>
  <c r="H10" i="15"/>
  <c r="I10" i="15"/>
  <c r="J10" i="15"/>
  <c r="K10" i="15"/>
  <c r="C11" i="15"/>
  <c r="D11" i="15"/>
  <c r="E11" i="15"/>
  <c r="F11" i="15"/>
  <c r="G11" i="15"/>
  <c r="H11" i="15"/>
  <c r="I11" i="15"/>
  <c r="J11" i="15"/>
  <c r="K11" i="15"/>
  <c r="C12" i="15"/>
  <c r="D12" i="15"/>
  <c r="E12" i="15"/>
  <c r="F12" i="15"/>
  <c r="G12" i="15"/>
  <c r="H12" i="15"/>
  <c r="I12" i="15"/>
  <c r="J12" i="15"/>
  <c r="K12" i="15"/>
  <c r="C13" i="15"/>
  <c r="D13" i="15"/>
  <c r="E13" i="15"/>
  <c r="F13" i="15"/>
  <c r="G13" i="15"/>
  <c r="H13" i="15"/>
  <c r="I13" i="15"/>
  <c r="J13" i="15"/>
  <c r="K13" i="15"/>
  <c r="C14" i="15"/>
  <c r="D14" i="15"/>
  <c r="E14" i="15"/>
  <c r="F14" i="15"/>
  <c r="G14" i="15"/>
  <c r="H14" i="15"/>
  <c r="I14" i="15"/>
  <c r="J14" i="15"/>
  <c r="K14" i="15"/>
  <c r="D3" i="15"/>
  <c r="E3" i="15"/>
  <c r="F3" i="15"/>
  <c r="G3" i="15"/>
  <c r="H3" i="15"/>
  <c r="I3" i="15"/>
  <c r="J3" i="15"/>
  <c r="K3" i="15"/>
  <c r="C3" i="15"/>
  <c r="C16" i="15" l="1"/>
  <c r="D16" i="15"/>
  <c r="E16" i="15"/>
  <c r="F16" i="15"/>
  <c r="G16" i="15"/>
  <c r="H16" i="15"/>
  <c r="I16" i="15"/>
  <c r="J16" i="15"/>
  <c r="K16" i="15"/>
  <c r="C17" i="15"/>
  <c r="D17" i="15"/>
  <c r="E17" i="15"/>
  <c r="F17" i="15"/>
  <c r="G17" i="15"/>
  <c r="H17" i="15"/>
  <c r="I17" i="15"/>
  <c r="J17" i="15"/>
  <c r="K17" i="15"/>
  <c r="D15" i="15"/>
  <c r="E15" i="15"/>
  <c r="F15" i="15"/>
  <c r="G15" i="15"/>
  <c r="H15" i="15"/>
  <c r="I15" i="15"/>
  <c r="J15" i="15"/>
  <c r="K15" i="15"/>
  <c r="C15" i="15"/>
  <c r="D115" i="13" l="1"/>
  <c r="D114" i="13"/>
  <c r="D102" i="13"/>
  <c r="D101" i="13"/>
  <c r="D89" i="13"/>
  <c r="D88" i="13"/>
  <c r="D76" i="13"/>
  <c r="D75" i="13"/>
  <c r="D63" i="13"/>
  <c r="D62" i="13"/>
  <c r="D50" i="13"/>
  <c r="D49" i="13"/>
  <c r="D37" i="13"/>
  <c r="D36" i="13"/>
  <c r="D24" i="13"/>
  <c r="D23" i="13"/>
  <c r="D11" i="13"/>
  <c r="D10" i="13"/>
  <c r="C42" i="10" l="1"/>
  <c r="D42" i="10"/>
  <c r="E42" i="10"/>
  <c r="F42" i="10"/>
  <c r="G42" i="10"/>
  <c r="H42" i="10"/>
  <c r="F20" i="11" l="1"/>
  <c r="I18" i="10"/>
  <c r="J18" i="10"/>
  <c r="B18" i="10"/>
  <c r="J6" i="10"/>
  <c r="I6" i="10"/>
  <c r="B6" i="10"/>
  <c r="D6" i="11"/>
  <c r="E6" i="11"/>
  <c r="F6" i="11"/>
  <c r="G6" i="11"/>
  <c r="H6" i="11"/>
  <c r="I6" i="11"/>
  <c r="J6" i="11"/>
  <c r="C6" i="11"/>
  <c r="B6" i="11"/>
  <c r="D30" i="11"/>
  <c r="E30" i="11"/>
  <c r="F30" i="11"/>
  <c r="G30" i="11"/>
  <c r="H30" i="11"/>
  <c r="I30" i="11"/>
  <c r="J30" i="11"/>
  <c r="C30" i="11"/>
  <c r="B30" i="11"/>
  <c r="D42" i="11"/>
  <c r="E42" i="11"/>
  <c r="F42" i="11"/>
  <c r="G42" i="11"/>
  <c r="H42" i="11"/>
  <c r="I42" i="11"/>
  <c r="J42" i="11"/>
  <c r="C42" i="11"/>
  <c r="G18" i="11" l="1"/>
  <c r="F18" i="11"/>
  <c r="E18" i="11"/>
  <c r="D18" i="11"/>
  <c r="C18" i="11"/>
  <c r="B18" i="11"/>
  <c r="B42" i="11"/>
  <c r="J42" i="10"/>
  <c r="I42" i="10"/>
  <c r="B42" i="10"/>
  <c r="J30" i="10"/>
  <c r="I30" i="10"/>
  <c r="H30" i="10"/>
  <c r="G30" i="10"/>
  <c r="F30" i="10"/>
  <c r="E30" i="10"/>
  <c r="D30" i="10"/>
  <c r="C30" i="10"/>
  <c r="B30" i="10"/>
  <c r="J44" i="11" l="1"/>
  <c r="I44" i="11"/>
  <c r="H44" i="11"/>
  <c r="G44" i="11"/>
  <c r="F44" i="11"/>
  <c r="E44" i="11"/>
  <c r="D44" i="11"/>
  <c r="C44" i="11"/>
  <c r="B44" i="11"/>
  <c r="J38" i="11"/>
  <c r="I38" i="11"/>
  <c r="H38" i="11"/>
  <c r="G38" i="11"/>
  <c r="F38" i="11"/>
  <c r="E38" i="11"/>
  <c r="D38" i="11"/>
  <c r="C38" i="11"/>
  <c r="B38" i="11"/>
  <c r="J32" i="11"/>
  <c r="I32" i="11"/>
  <c r="H32" i="11"/>
  <c r="G32" i="11"/>
  <c r="F32" i="11"/>
  <c r="E32" i="11"/>
  <c r="D32" i="11"/>
  <c r="C32" i="11"/>
  <c r="B32" i="11"/>
  <c r="J26" i="11"/>
  <c r="I26" i="11"/>
  <c r="H26" i="11"/>
  <c r="G26" i="11"/>
  <c r="F26" i="11"/>
  <c r="E26" i="11"/>
  <c r="D26" i="11"/>
  <c r="C26" i="11"/>
  <c r="B26" i="11"/>
  <c r="J20" i="11"/>
  <c r="I20" i="11"/>
  <c r="H20" i="11"/>
  <c r="G20" i="11"/>
  <c r="E20" i="11"/>
  <c r="D20" i="11"/>
  <c r="C20" i="11"/>
  <c r="B20" i="11"/>
  <c r="J14" i="11"/>
  <c r="I14" i="11"/>
  <c r="H14" i="11"/>
  <c r="G14" i="11"/>
  <c r="F14" i="11"/>
  <c r="E14" i="11"/>
  <c r="D14" i="11"/>
  <c r="C14" i="11"/>
  <c r="B14" i="11"/>
  <c r="J8" i="11"/>
  <c r="I8" i="11"/>
  <c r="H8" i="11"/>
  <c r="G8" i="11"/>
  <c r="F8" i="11"/>
  <c r="E8" i="11"/>
  <c r="D8" i="11"/>
  <c r="C8" i="11"/>
  <c r="B8" i="11"/>
  <c r="B8" i="10" l="1"/>
  <c r="B44" i="10" l="1"/>
  <c r="C44" i="10"/>
  <c r="D44" i="10"/>
  <c r="E44" i="10"/>
  <c r="F44" i="10"/>
  <c r="C38" i="10"/>
  <c r="D38" i="10"/>
  <c r="E38" i="10"/>
  <c r="F38" i="10"/>
  <c r="G38" i="10"/>
  <c r="H38" i="10"/>
  <c r="I38" i="10"/>
  <c r="J38" i="10"/>
  <c r="B38" i="10"/>
  <c r="B32" i="10"/>
  <c r="C32" i="10"/>
  <c r="D32" i="10"/>
  <c r="E32" i="10"/>
  <c r="F32" i="10"/>
  <c r="G32" i="10"/>
  <c r="H32" i="10"/>
  <c r="I32" i="10"/>
  <c r="J32" i="10"/>
  <c r="C26" i="10"/>
  <c r="D26" i="10"/>
  <c r="E26" i="10"/>
  <c r="F26" i="10"/>
  <c r="G26" i="10"/>
  <c r="H26" i="10"/>
  <c r="I26" i="10"/>
  <c r="J26" i="10"/>
  <c r="B26" i="10"/>
  <c r="B20" i="10"/>
  <c r="C20" i="10"/>
  <c r="D20" i="10"/>
  <c r="E20" i="10"/>
  <c r="F20" i="10"/>
  <c r="C14" i="10"/>
  <c r="D14" i="10"/>
  <c r="E14" i="10"/>
  <c r="F14" i="10"/>
  <c r="G14" i="10"/>
  <c r="H14" i="10"/>
  <c r="I14" i="10"/>
  <c r="J14" i="10"/>
  <c r="B14" i="10"/>
  <c r="F203" i="8" l="1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2" i="8"/>
  <c r="F181" i="8"/>
  <c r="U180" i="8"/>
  <c r="T180" i="8"/>
  <c r="S180" i="8"/>
  <c r="R180" i="8"/>
  <c r="Q180" i="8"/>
  <c r="F180" i="8"/>
  <c r="U179" i="8"/>
  <c r="T179" i="8"/>
  <c r="S179" i="8"/>
  <c r="R179" i="8"/>
  <c r="Q179" i="8"/>
  <c r="F179" i="8"/>
  <c r="U178" i="8"/>
  <c r="T178" i="8"/>
  <c r="S178" i="8"/>
  <c r="R178" i="8"/>
  <c r="Q178" i="8"/>
  <c r="F178" i="8"/>
  <c r="U177" i="8"/>
  <c r="T177" i="8"/>
  <c r="S177" i="8"/>
  <c r="R177" i="8"/>
  <c r="Q177" i="8"/>
  <c r="F177" i="8"/>
  <c r="U176" i="8"/>
  <c r="T176" i="8"/>
  <c r="S176" i="8"/>
  <c r="R176" i="8"/>
  <c r="Q176" i="8"/>
  <c r="F176" i="8"/>
  <c r="U175" i="8"/>
  <c r="T175" i="8"/>
  <c r="S175" i="8"/>
  <c r="R175" i="8"/>
  <c r="Q175" i="8"/>
  <c r="F175" i="8"/>
  <c r="U174" i="8"/>
  <c r="T174" i="8"/>
  <c r="S174" i="8"/>
  <c r="R174" i="8"/>
  <c r="Q174" i="8"/>
  <c r="F174" i="8"/>
  <c r="U173" i="8"/>
  <c r="T173" i="8"/>
  <c r="S173" i="8"/>
  <c r="R173" i="8"/>
  <c r="Q173" i="8"/>
  <c r="F173" i="8"/>
  <c r="U172" i="8"/>
  <c r="T172" i="8"/>
  <c r="S172" i="8"/>
  <c r="R172" i="8"/>
  <c r="Q172" i="8"/>
  <c r="F172" i="8"/>
  <c r="U171" i="8"/>
  <c r="T171" i="8"/>
  <c r="S171" i="8"/>
  <c r="R171" i="8"/>
  <c r="Q171" i="8"/>
  <c r="F171" i="8"/>
  <c r="U170" i="8"/>
  <c r="T170" i="8"/>
  <c r="S170" i="8"/>
  <c r="R170" i="8"/>
  <c r="Q170" i="8"/>
  <c r="F170" i="8"/>
  <c r="U169" i="8"/>
  <c r="T169" i="8"/>
  <c r="S169" i="8"/>
  <c r="R169" i="8"/>
  <c r="Q169" i="8"/>
  <c r="F169" i="8"/>
  <c r="U168" i="8"/>
  <c r="T168" i="8"/>
  <c r="S168" i="8"/>
  <c r="R168" i="8"/>
  <c r="Q168" i="8"/>
  <c r="F168" i="8"/>
  <c r="U167" i="8"/>
  <c r="T167" i="8"/>
  <c r="S167" i="8"/>
  <c r="R167" i="8"/>
  <c r="Q167" i="8"/>
  <c r="F167" i="8"/>
  <c r="U166" i="8"/>
  <c r="T166" i="8"/>
  <c r="S166" i="8"/>
  <c r="R166" i="8"/>
  <c r="Q166" i="8"/>
  <c r="F166" i="8"/>
  <c r="U165" i="8"/>
  <c r="T165" i="8"/>
  <c r="S165" i="8"/>
  <c r="R165" i="8"/>
  <c r="Q165" i="8"/>
  <c r="F165" i="8"/>
  <c r="U164" i="8"/>
  <c r="T164" i="8"/>
  <c r="S164" i="8"/>
  <c r="R164" i="8"/>
  <c r="Q164" i="8"/>
  <c r="F164" i="8"/>
  <c r="U163" i="8"/>
  <c r="T163" i="8"/>
  <c r="S163" i="8"/>
  <c r="R163" i="8"/>
  <c r="Q163" i="8"/>
  <c r="F163" i="8"/>
  <c r="U162" i="8"/>
  <c r="T162" i="8"/>
  <c r="S162" i="8"/>
  <c r="R162" i="8"/>
  <c r="Q162" i="8"/>
  <c r="U161" i="8"/>
  <c r="T161" i="8"/>
  <c r="S161" i="8"/>
  <c r="R161" i="8"/>
  <c r="Q161" i="8"/>
  <c r="P159" i="8"/>
  <c r="I159" i="8"/>
  <c r="P158" i="8"/>
  <c r="I158" i="8"/>
  <c r="P157" i="8"/>
  <c r="I157" i="8"/>
  <c r="P156" i="8"/>
  <c r="I156" i="8"/>
  <c r="P155" i="8"/>
  <c r="I155" i="8"/>
  <c r="P154" i="8"/>
  <c r="I154" i="8"/>
  <c r="P153" i="8"/>
  <c r="I153" i="8"/>
  <c r="P152" i="8"/>
  <c r="I152" i="8"/>
  <c r="P151" i="8"/>
  <c r="I151" i="8"/>
  <c r="P150" i="8"/>
  <c r="I150" i="8"/>
  <c r="P149" i="8"/>
  <c r="I149" i="8"/>
  <c r="P148" i="8"/>
  <c r="I148" i="8"/>
  <c r="P147" i="8"/>
  <c r="I147" i="8"/>
  <c r="P146" i="8"/>
  <c r="I146" i="8"/>
  <c r="P145" i="8"/>
  <c r="I145" i="8"/>
  <c r="P144" i="8"/>
  <c r="I144" i="8"/>
  <c r="P143" i="8"/>
  <c r="I143" i="8"/>
  <c r="P142" i="8"/>
  <c r="I142" i="8"/>
  <c r="P141" i="8"/>
  <c r="I141" i="8"/>
  <c r="P140" i="8"/>
  <c r="I140" i="8"/>
  <c r="S109" i="8"/>
  <c r="T106" i="8"/>
  <c r="S106" i="8"/>
  <c r="T103" i="8"/>
  <c r="S103" i="8"/>
  <c r="S100" i="8"/>
  <c r="T97" i="8"/>
  <c r="S97" i="8"/>
  <c r="S94" i="8"/>
  <c r="S93" i="8"/>
  <c r="S92" i="8"/>
  <c r="T91" i="8"/>
  <c r="S91" i="8"/>
  <c r="T90" i="8"/>
  <c r="S90" i="8"/>
  <c r="L82" i="8"/>
  <c r="T109" i="8" s="1"/>
  <c r="K82" i="8"/>
  <c r="J82" i="8"/>
  <c r="I82" i="8"/>
  <c r="H82" i="8"/>
  <c r="G82" i="8"/>
  <c r="F82" i="8"/>
  <c r="E40" i="8" s="1"/>
  <c r="E82" i="8"/>
  <c r="D40" i="8" s="1"/>
  <c r="D82" i="8"/>
  <c r="F40" i="8" s="1"/>
  <c r="L80" i="8"/>
  <c r="K80" i="8"/>
  <c r="J80" i="8"/>
  <c r="I80" i="8"/>
  <c r="H80" i="8"/>
  <c r="G80" i="8"/>
  <c r="F38" i="8" s="1"/>
  <c r="F80" i="8"/>
  <c r="E38" i="8" s="1"/>
  <c r="E80" i="8"/>
  <c r="D38" i="8" s="1"/>
  <c r="D80" i="8"/>
  <c r="L78" i="8"/>
  <c r="K78" i="8"/>
  <c r="J78" i="8"/>
  <c r="I78" i="8"/>
  <c r="H78" i="8"/>
  <c r="G36" i="8" s="1"/>
  <c r="G78" i="8"/>
  <c r="F36" i="8" s="1"/>
  <c r="F78" i="8"/>
  <c r="E36" i="8" s="1"/>
  <c r="E78" i="8"/>
  <c r="D78" i="8"/>
  <c r="L76" i="8"/>
  <c r="K76" i="8"/>
  <c r="J76" i="8"/>
  <c r="I76" i="8"/>
  <c r="H34" i="8" s="1"/>
  <c r="H76" i="8"/>
  <c r="G34" i="8" s="1"/>
  <c r="G76" i="8"/>
  <c r="F34" i="8" s="1"/>
  <c r="F76" i="8"/>
  <c r="E76" i="8"/>
  <c r="D76" i="8"/>
  <c r="I34" i="8" s="1"/>
  <c r="L74" i="8"/>
  <c r="K74" i="8"/>
  <c r="J74" i="8"/>
  <c r="I32" i="8" s="1"/>
  <c r="I74" i="8"/>
  <c r="H32" i="8" s="1"/>
  <c r="H74" i="8"/>
  <c r="G32" i="8" s="1"/>
  <c r="G74" i="8"/>
  <c r="F74" i="8"/>
  <c r="E74" i="8"/>
  <c r="D74" i="8"/>
  <c r="J32" i="8" s="1"/>
  <c r="L72" i="8"/>
  <c r="K72" i="8"/>
  <c r="J30" i="8" s="1"/>
  <c r="J72" i="8"/>
  <c r="I30" i="8" s="1"/>
  <c r="I72" i="8"/>
  <c r="H30" i="8" s="1"/>
  <c r="H72" i="8"/>
  <c r="G72" i="8"/>
  <c r="F72" i="8"/>
  <c r="E72" i="8"/>
  <c r="D72" i="8"/>
  <c r="L70" i="8"/>
  <c r="K28" i="8" s="1"/>
  <c r="K70" i="8"/>
  <c r="J28" i="8" s="1"/>
  <c r="J70" i="8"/>
  <c r="I28" i="8" s="1"/>
  <c r="I70" i="8"/>
  <c r="H70" i="8"/>
  <c r="G70" i="8"/>
  <c r="F70" i="8"/>
  <c r="E70" i="8"/>
  <c r="D70" i="8"/>
  <c r="D28" i="8" s="1"/>
  <c r="L68" i="8"/>
  <c r="K26" i="8" s="1"/>
  <c r="K68" i="8"/>
  <c r="J26" i="8" s="1"/>
  <c r="J68" i="8"/>
  <c r="I68" i="8"/>
  <c r="H68" i="8"/>
  <c r="G68" i="8"/>
  <c r="F68" i="8"/>
  <c r="E68" i="8"/>
  <c r="D26" i="8" s="1"/>
  <c r="D68" i="8"/>
  <c r="E26" i="8" s="1"/>
  <c r="L66" i="8"/>
  <c r="K24" i="8" s="1"/>
  <c r="K66" i="8"/>
  <c r="J66" i="8"/>
  <c r="I66" i="8"/>
  <c r="H66" i="8"/>
  <c r="G66" i="8"/>
  <c r="F66" i="8"/>
  <c r="E24" i="8" s="1"/>
  <c r="E66" i="8"/>
  <c r="D24" i="8" s="1"/>
  <c r="D66" i="8"/>
  <c r="F24" i="8" s="1"/>
  <c r="L64" i="8"/>
  <c r="T100" i="8" s="1"/>
  <c r="K64" i="8"/>
  <c r="J64" i="8"/>
  <c r="I64" i="8"/>
  <c r="H64" i="8"/>
  <c r="G64" i="8"/>
  <c r="F22" i="8" s="1"/>
  <c r="F64" i="8"/>
  <c r="E22" i="8" s="1"/>
  <c r="E64" i="8"/>
  <c r="D22" i="8" s="1"/>
  <c r="D64" i="8"/>
  <c r="L62" i="8"/>
  <c r="K62" i="8"/>
  <c r="J62" i="8"/>
  <c r="I62" i="8"/>
  <c r="H62" i="8"/>
  <c r="G20" i="8" s="1"/>
  <c r="G62" i="8"/>
  <c r="F20" i="8" s="1"/>
  <c r="F62" i="8"/>
  <c r="E20" i="8" s="1"/>
  <c r="E62" i="8"/>
  <c r="D62" i="8"/>
  <c r="L60" i="8"/>
  <c r="K60" i="8"/>
  <c r="J60" i="8"/>
  <c r="I60" i="8"/>
  <c r="H18" i="8" s="1"/>
  <c r="H60" i="8"/>
  <c r="G18" i="8" s="1"/>
  <c r="G60" i="8"/>
  <c r="F18" i="8" s="1"/>
  <c r="F60" i="8"/>
  <c r="E60" i="8"/>
  <c r="D60" i="8"/>
  <c r="I18" i="8" s="1"/>
  <c r="L58" i="8"/>
  <c r="K58" i="8"/>
  <c r="J58" i="8"/>
  <c r="I16" i="8" s="1"/>
  <c r="I58" i="8"/>
  <c r="H16" i="8" s="1"/>
  <c r="H58" i="8"/>
  <c r="G16" i="8" s="1"/>
  <c r="G58" i="8"/>
  <c r="F58" i="8"/>
  <c r="E58" i="8"/>
  <c r="D58" i="8"/>
  <c r="J16" i="8" s="1"/>
  <c r="L56" i="8"/>
  <c r="K56" i="8"/>
  <c r="J14" i="8" s="1"/>
  <c r="J56" i="8"/>
  <c r="I14" i="8" s="1"/>
  <c r="I56" i="8"/>
  <c r="H14" i="8" s="1"/>
  <c r="H56" i="8"/>
  <c r="G56" i="8"/>
  <c r="F56" i="8"/>
  <c r="E56" i="8"/>
  <c r="D56" i="8"/>
  <c r="L54" i="8"/>
  <c r="K12" i="8" s="1"/>
  <c r="K54" i="8"/>
  <c r="J12" i="8" s="1"/>
  <c r="J54" i="8"/>
  <c r="I12" i="8" s="1"/>
  <c r="I54" i="8"/>
  <c r="H54" i="8"/>
  <c r="G54" i="8"/>
  <c r="F54" i="8"/>
  <c r="E54" i="8"/>
  <c r="D54" i="8"/>
  <c r="D12" i="8" s="1"/>
  <c r="L52" i="8"/>
  <c r="K10" i="8" s="1"/>
  <c r="K52" i="8"/>
  <c r="J10" i="8" s="1"/>
  <c r="J52" i="8"/>
  <c r="I52" i="8"/>
  <c r="H52" i="8"/>
  <c r="G52" i="8"/>
  <c r="F52" i="8"/>
  <c r="E52" i="8"/>
  <c r="D10" i="8" s="1"/>
  <c r="D52" i="8"/>
  <c r="E10" i="8" s="1"/>
  <c r="L50" i="8"/>
  <c r="K8" i="8" s="1"/>
  <c r="K50" i="8"/>
  <c r="J50" i="8"/>
  <c r="I50" i="8"/>
  <c r="H50" i="8"/>
  <c r="G50" i="8"/>
  <c r="F50" i="8"/>
  <c r="E8" i="8" s="1"/>
  <c r="E50" i="8"/>
  <c r="D8" i="8" s="1"/>
  <c r="D50" i="8"/>
  <c r="F8" i="8" s="1"/>
  <c r="L48" i="8"/>
  <c r="K48" i="8"/>
  <c r="J48" i="8"/>
  <c r="T92" i="8" s="1"/>
  <c r="I48" i="8"/>
  <c r="H48" i="8"/>
  <c r="G48" i="8"/>
  <c r="F6" i="8" s="1"/>
  <c r="F48" i="8"/>
  <c r="E6" i="8" s="1"/>
  <c r="E48" i="8"/>
  <c r="D6" i="8" s="1"/>
  <c r="D48" i="8"/>
  <c r="L46" i="8"/>
  <c r="K46" i="8"/>
  <c r="J46" i="8"/>
  <c r="I46" i="8"/>
  <c r="H46" i="8"/>
  <c r="G4" i="8" s="1"/>
  <c r="G46" i="8"/>
  <c r="F4" i="8" s="1"/>
  <c r="F46" i="8"/>
  <c r="E4" i="8" s="1"/>
  <c r="E46" i="8"/>
  <c r="D46" i="8"/>
  <c r="L44" i="8"/>
  <c r="K44" i="8"/>
  <c r="J44" i="8"/>
  <c r="I44" i="8"/>
  <c r="H2" i="8" s="1"/>
  <c r="H44" i="8"/>
  <c r="G2" i="8" s="1"/>
  <c r="G44" i="8"/>
  <c r="F2" i="8" s="1"/>
  <c r="F44" i="8"/>
  <c r="E44" i="8"/>
  <c r="D44" i="8"/>
  <c r="I2" i="8" s="1"/>
  <c r="G40" i="8"/>
  <c r="K38" i="8"/>
  <c r="J38" i="8"/>
  <c r="I38" i="8"/>
  <c r="H38" i="8"/>
  <c r="G38" i="8"/>
  <c r="C38" i="8"/>
  <c r="K36" i="8"/>
  <c r="J36" i="8"/>
  <c r="I36" i="8"/>
  <c r="H36" i="8"/>
  <c r="D36" i="8"/>
  <c r="C36" i="8"/>
  <c r="K34" i="8"/>
  <c r="J34" i="8"/>
  <c r="D34" i="8"/>
  <c r="C34" i="8"/>
  <c r="K32" i="8"/>
  <c r="D32" i="8"/>
  <c r="C32" i="8"/>
  <c r="K30" i="8"/>
  <c r="G30" i="8"/>
  <c r="F30" i="8"/>
  <c r="E30" i="8"/>
  <c r="D30" i="8"/>
  <c r="C30" i="8"/>
  <c r="G28" i="8"/>
  <c r="F28" i="8"/>
  <c r="E28" i="8"/>
  <c r="G26" i="8"/>
  <c r="F26" i="8"/>
  <c r="G24" i="8"/>
  <c r="K22" i="8"/>
  <c r="J22" i="8"/>
  <c r="I22" i="8"/>
  <c r="H22" i="8"/>
  <c r="G22" i="8"/>
  <c r="C22" i="8"/>
  <c r="K20" i="8"/>
  <c r="J20" i="8"/>
  <c r="I20" i="8"/>
  <c r="H20" i="8"/>
  <c r="D20" i="8"/>
  <c r="C20" i="8"/>
  <c r="K18" i="8"/>
  <c r="J18" i="8"/>
  <c r="D18" i="8"/>
  <c r="C18" i="8"/>
  <c r="K16" i="8"/>
  <c r="D16" i="8"/>
  <c r="C16" i="8"/>
  <c r="K14" i="8"/>
  <c r="G14" i="8"/>
  <c r="F14" i="8"/>
  <c r="E14" i="8"/>
  <c r="D14" i="8"/>
  <c r="C14" i="8"/>
  <c r="G12" i="8"/>
  <c r="F12" i="8"/>
  <c r="E12" i="8"/>
  <c r="G10" i="8"/>
  <c r="F10" i="8"/>
  <c r="G8" i="8"/>
  <c r="K6" i="8"/>
  <c r="J6" i="8"/>
  <c r="I6" i="8"/>
  <c r="H6" i="8"/>
  <c r="G6" i="8"/>
  <c r="C6" i="8"/>
  <c r="K4" i="8"/>
  <c r="J4" i="8"/>
  <c r="I4" i="8"/>
  <c r="H4" i="8"/>
  <c r="D4" i="8"/>
  <c r="C4" i="8"/>
  <c r="K2" i="8"/>
  <c r="J2" i="8"/>
  <c r="D2" i="8"/>
  <c r="C2" i="8"/>
  <c r="H8" i="8" l="1"/>
  <c r="H24" i="8"/>
  <c r="H40" i="8"/>
  <c r="I8" i="8"/>
  <c r="H10" i="8"/>
  <c r="E16" i="8"/>
  <c r="I24" i="8"/>
  <c r="H26" i="8"/>
  <c r="E32" i="8"/>
  <c r="I40" i="8"/>
  <c r="T94" i="8"/>
  <c r="E2" i="8"/>
  <c r="J8" i="8"/>
  <c r="I10" i="8"/>
  <c r="H12" i="8"/>
  <c r="F16" i="8"/>
  <c r="E18" i="8"/>
  <c r="J24" i="8"/>
  <c r="I26" i="8"/>
  <c r="H28" i="8"/>
  <c r="F32" i="8"/>
  <c r="E34" i="8"/>
  <c r="J40" i="8"/>
  <c r="T93" i="8"/>
  <c r="C24" i="8"/>
  <c r="C40" i="8"/>
  <c r="C26" i="8"/>
  <c r="C12" i="8"/>
  <c r="C28" i="8"/>
  <c r="C8" i="8"/>
  <c r="K40" i="8"/>
  <c r="C10" i="8"/>
  <c r="H13" i="13"/>
  <c r="J13" i="12"/>
  <c r="J13" i="13"/>
  <c r="G13" i="12"/>
  <c r="E13" i="13"/>
  <c r="F13" i="12"/>
  <c r="F13" i="13"/>
  <c r="K13" i="13"/>
  <c r="K13" i="12"/>
  <c r="I13" i="12"/>
  <c r="H13" i="12"/>
  <c r="G13" i="13"/>
  <c r="I13" i="13"/>
  <c r="E13" i="12"/>
  <c r="G5" i="13"/>
  <c r="J5" i="13"/>
  <c r="F5" i="13"/>
  <c r="I5" i="13"/>
  <c r="G5" i="12"/>
  <c r="E5" i="12"/>
  <c r="H5" i="12"/>
  <c r="K5" i="13"/>
  <c r="K5" i="12"/>
  <c r="I5" i="12"/>
  <c r="E5" i="13"/>
  <c r="J5" i="12"/>
  <c r="H5" i="13"/>
  <c r="F5" i="12"/>
  <c r="K4" i="13"/>
  <c r="H4" i="13"/>
  <c r="E4" i="13"/>
  <c r="E4" i="12"/>
  <c r="I4" i="12"/>
  <c r="F4" i="12"/>
  <c r="G4" i="13"/>
  <c r="J4" i="12"/>
  <c r="G4" i="12"/>
  <c r="F4" i="13"/>
  <c r="J4" i="13"/>
  <c r="K4" i="12"/>
  <c r="H4" i="12"/>
  <c r="I4" i="13"/>
  <c r="J7" i="13"/>
  <c r="I7" i="13"/>
  <c r="F7" i="12"/>
  <c r="H7" i="12"/>
  <c r="K7" i="12"/>
  <c r="H7" i="13"/>
  <c r="G7" i="12"/>
  <c r="K7" i="13"/>
  <c r="E7" i="13"/>
  <c r="J7" i="12"/>
  <c r="F7" i="13"/>
  <c r="G7" i="13"/>
  <c r="I7" i="12"/>
  <c r="E7" i="12"/>
  <c r="E8" i="13"/>
  <c r="E8" i="12"/>
  <c r="H8" i="12"/>
  <c r="J8" i="12"/>
  <c r="I8" i="13"/>
  <c r="K8" i="13"/>
  <c r="K8" i="12"/>
  <c r="G8" i="12"/>
  <c r="H8" i="13"/>
  <c r="F8" i="13"/>
  <c r="F8" i="12"/>
  <c r="G8" i="13"/>
  <c r="J8" i="13"/>
  <c r="I8" i="12"/>
  <c r="J15" i="12"/>
  <c r="J15" i="13"/>
  <c r="F15" i="12"/>
  <c r="E15" i="13"/>
  <c r="K15" i="13"/>
  <c r="H15" i="13"/>
  <c r="K15" i="12"/>
  <c r="G15" i="12"/>
  <c r="I15" i="12"/>
  <c r="E15" i="12"/>
  <c r="H15" i="12"/>
  <c r="F15" i="13"/>
  <c r="I15" i="13"/>
  <c r="G15" i="13"/>
  <c r="H6" i="12"/>
  <c r="H6" i="13"/>
  <c r="J6" i="12"/>
  <c r="G6" i="13"/>
  <c r="E6" i="12"/>
  <c r="I6" i="13"/>
  <c r="K6" i="12"/>
  <c r="E6" i="13"/>
  <c r="J6" i="13"/>
  <c r="K6" i="13"/>
  <c r="G6" i="12"/>
  <c r="F6" i="12"/>
  <c r="F6" i="13"/>
  <c r="I6" i="12"/>
  <c r="G3" i="12"/>
  <c r="I3" i="12"/>
  <c r="E3" i="12"/>
  <c r="K3" i="12"/>
  <c r="K3" i="13"/>
  <c r="G3" i="13"/>
  <c r="J3" i="13"/>
  <c r="H3" i="12"/>
  <c r="F3" i="12"/>
  <c r="I3" i="13"/>
  <c r="F3" i="13"/>
  <c r="E3" i="13"/>
  <c r="H3" i="13"/>
  <c r="J3" i="12"/>
  <c r="E14" i="13"/>
  <c r="G14" i="12"/>
  <c r="E14" i="12"/>
  <c r="F14" i="12"/>
  <c r="G14" i="13"/>
  <c r="K14" i="12"/>
  <c r="K14" i="13"/>
  <c r="J14" i="13"/>
  <c r="H14" i="13"/>
  <c r="F14" i="13"/>
  <c r="I14" i="12"/>
  <c r="J14" i="12"/>
  <c r="H14" i="12"/>
  <c r="I14" i="13"/>
  <c r="H34" i="12" l="1"/>
  <c r="J34" i="12"/>
  <c r="I34" i="12"/>
  <c r="G34" i="13"/>
  <c r="J34" i="13"/>
  <c r="H34" i="13"/>
  <c r="E34" i="13"/>
  <c r="E34" i="12"/>
  <c r="I34" i="13"/>
  <c r="F34" i="13"/>
  <c r="K34" i="12"/>
  <c r="K34" i="13"/>
  <c r="G34" i="12"/>
  <c r="F34" i="12"/>
  <c r="K30" i="13"/>
  <c r="H30" i="13"/>
  <c r="J30" i="12"/>
  <c r="G30" i="12"/>
  <c r="I30" i="12"/>
  <c r="F30" i="12"/>
  <c r="J30" i="13"/>
  <c r="I30" i="13"/>
  <c r="E30" i="13"/>
  <c r="E30" i="12"/>
  <c r="G30" i="13"/>
  <c r="K30" i="12"/>
  <c r="H30" i="12"/>
  <c r="F30" i="13"/>
  <c r="G29" i="12"/>
  <c r="I29" i="12"/>
  <c r="K29" i="12"/>
  <c r="J29" i="12"/>
  <c r="H29" i="13"/>
  <c r="F29" i="13"/>
  <c r="E29" i="13"/>
  <c r="H29" i="12"/>
  <c r="F29" i="12"/>
  <c r="I29" i="13"/>
  <c r="J29" i="13"/>
  <c r="G29" i="13"/>
  <c r="E29" i="12"/>
  <c r="K29" i="13"/>
  <c r="I33" i="13"/>
  <c r="K33" i="12"/>
  <c r="H33" i="12"/>
  <c r="G33" i="12"/>
  <c r="G33" i="13"/>
  <c r="K33" i="13"/>
  <c r="E33" i="12"/>
  <c r="E33" i="13"/>
  <c r="F33" i="12"/>
  <c r="I33" i="12"/>
  <c r="F33" i="13"/>
  <c r="H33" i="13"/>
  <c r="J33" i="12"/>
  <c r="J33" i="13"/>
  <c r="G32" i="12"/>
  <c r="I32" i="13"/>
  <c r="I32" i="12"/>
  <c r="E32" i="13"/>
  <c r="G32" i="13"/>
  <c r="H32" i="13"/>
  <c r="H32" i="12"/>
  <c r="K32" i="12"/>
  <c r="E32" i="12"/>
  <c r="F32" i="12"/>
  <c r="J32" i="13"/>
  <c r="K32" i="13"/>
  <c r="F32" i="13"/>
  <c r="J32" i="12"/>
  <c r="I31" i="12"/>
  <c r="E31" i="12"/>
  <c r="K31" i="13"/>
  <c r="H31" i="13"/>
  <c r="H31" i="12"/>
  <c r="F31" i="13"/>
  <c r="F31" i="12"/>
  <c r="I31" i="13"/>
  <c r="E31" i="13"/>
  <c r="G31" i="13"/>
  <c r="G31" i="12"/>
  <c r="K31" i="12"/>
  <c r="J31" i="13"/>
  <c r="J31" i="12"/>
  <c r="I41" i="12" l="1"/>
  <c r="G41" i="13"/>
  <c r="E41" i="13"/>
  <c r="G41" i="12"/>
  <c r="F41" i="12"/>
  <c r="J41" i="13"/>
  <c r="E41" i="12"/>
  <c r="H41" i="12"/>
  <c r="F41" i="13"/>
  <c r="K41" i="12"/>
  <c r="H41" i="13"/>
  <c r="J41" i="12"/>
  <c r="K41" i="13"/>
  <c r="I41" i="13"/>
  <c r="I40" i="13"/>
  <c r="I40" i="12"/>
  <c r="H40" i="13"/>
  <c r="G40" i="12"/>
  <c r="J40" i="13"/>
  <c r="F40" i="12"/>
  <c r="E40" i="13"/>
  <c r="E40" i="12"/>
  <c r="H40" i="12"/>
  <c r="G40" i="13"/>
  <c r="K40" i="12"/>
  <c r="F40" i="13"/>
  <c r="J40" i="12"/>
  <c r="K40" i="13"/>
  <c r="F39" i="13"/>
  <c r="H39" i="12"/>
  <c r="F39" i="12"/>
  <c r="K39" i="12"/>
  <c r="I39" i="13"/>
  <c r="G39" i="12"/>
  <c r="I39" i="12"/>
  <c r="J39" i="13"/>
  <c r="G39" i="13"/>
  <c r="E39" i="13"/>
  <c r="K39" i="13"/>
  <c r="E39" i="12"/>
  <c r="J39" i="12"/>
  <c r="H39" i="13"/>
</calcChain>
</file>

<file path=xl/sharedStrings.xml><?xml version="1.0" encoding="utf-8"?>
<sst xmlns="http://schemas.openxmlformats.org/spreadsheetml/2006/main" count="2084" uniqueCount="215">
  <si>
    <t>AEEI_EXO</t>
  </si>
  <si>
    <t>AEEI_EXO_DEU</t>
  </si>
  <si>
    <t>AEEI_EXO_ELE_C</t>
  </si>
  <si>
    <t>AEEI_EXO_EMERGE</t>
  </si>
  <si>
    <t>AEEI_EXO_NEU</t>
  </si>
  <si>
    <t>AEEI_EXOGEN</t>
  </si>
  <si>
    <t>AEEI_EXOGEN_ELE</t>
  </si>
  <si>
    <t>AEEI_EXOGEN_GEN_YR</t>
  </si>
  <si>
    <t>AEEI_EXOGEN_HH</t>
  </si>
  <si>
    <t>AEEI_EXOGEN_TRN</t>
  </si>
  <si>
    <t>AEEI_2009_2050.XLS</t>
  </si>
  <si>
    <t>AEEI_2050.XLS</t>
  </si>
  <si>
    <t>AEEI_EXOGEN_AFTER2020</t>
  </si>
  <si>
    <t>AEEI_EXOGEN_AFTER2025</t>
  </si>
  <si>
    <t>AEEI_EXOGEN_ELE_AFTER2020</t>
  </si>
  <si>
    <t>AEEI_EXOGEN_ELE_AFTER2025</t>
  </si>
  <si>
    <t>AEEI_EXOGEN_GEN_YR_AFTER2020</t>
  </si>
  <si>
    <t>AEEI_EXOGEN_GEN_YR_AFTER2025</t>
  </si>
  <si>
    <t>AEEI_EXOGEN_HH_AFTER2020</t>
  </si>
  <si>
    <t>AEEI_EXOGEN_HH_AFTER2025</t>
  </si>
  <si>
    <t>AEEI_EXOGEN_TRN_AFTER2020</t>
  </si>
  <si>
    <t>AEEI_EXOGEN_TRN_AFTER2025</t>
  </si>
  <si>
    <t>AEEI</t>
  </si>
  <si>
    <t>A2:k3</t>
  </si>
  <si>
    <t>Effizienzsteigerung im Energieverbrauch (exogen)</t>
  </si>
  <si>
    <t>AEEI_DEU</t>
  </si>
  <si>
    <t>AEEI_ELE_C</t>
  </si>
  <si>
    <t>AEEI_EMERGE</t>
  </si>
  <si>
    <t>AEEI_NEU</t>
  </si>
  <si>
    <t>A21:K22</t>
  </si>
  <si>
    <t>A45:K46</t>
  </si>
  <si>
    <t>A69:K70</t>
  </si>
  <si>
    <t>AEEI_STROM</t>
  </si>
  <si>
    <t>Effizienzsteigerung im Energieverbrauch (Strom)</t>
  </si>
  <si>
    <t>AEEI_ELE_PROD</t>
  </si>
  <si>
    <t>AEEI_HH</t>
  </si>
  <si>
    <t>Effizienzsteigerung im Energieverbrauch (Haushalte)</t>
  </si>
  <si>
    <t>AEEI_TRN</t>
  </si>
  <si>
    <t>Effizienzsteigerung im Energieverbrauch (Verkehr)</t>
  </si>
  <si>
    <t>Sheet</t>
  </si>
  <si>
    <t>Range</t>
  </si>
  <si>
    <t>Description</t>
  </si>
  <si>
    <t>File</t>
  </si>
  <si>
    <t>Ursprung</t>
  </si>
  <si>
    <t>Prozent p.a.</t>
  </si>
  <si>
    <t>bis 2030:</t>
  </si>
  <si>
    <t>ab 2040:</t>
  </si>
  <si>
    <t>bis 2035:</t>
  </si>
  <si>
    <t>manuell</t>
  </si>
  <si>
    <t>ab 2035:</t>
  </si>
  <si>
    <t>bis 2050:</t>
  </si>
  <si>
    <t>wird nicht im Modell verwendet</t>
  </si>
  <si>
    <t>Parameter</t>
  </si>
  <si>
    <t>Effizienzsteigerung im Energieverbrauch (Industrie u. nicht spezif.)</t>
  </si>
  <si>
    <t>Effizienzsteigerung im Energieverbrauch (Strom) bzw. Erzeugung??</t>
  </si>
  <si>
    <t>Variante</t>
  </si>
  <si>
    <t xml:space="preserve">Durchschnittliches Wachstum p.a. </t>
  </si>
  <si>
    <t xml:space="preserve">nur bis 2040 </t>
  </si>
  <si>
    <t>C2:M3</t>
  </si>
  <si>
    <t>C4:M5</t>
  </si>
  <si>
    <t>C6:M7</t>
  </si>
  <si>
    <t>C8:M9</t>
  </si>
  <si>
    <t>C10:M11</t>
  </si>
  <si>
    <t>C12:M13</t>
  </si>
  <si>
    <t>C14:M15</t>
  </si>
  <si>
    <t>C16:M17</t>
  </si>
  <si>
    <t>C18:M19</t>
  </si>
  <si>
    <t>C20:M21</t>
  </si>
  <si>
    <t>C22:M23</t>
  </si>
  <si>
    <t>C24:M25</t>
  </si>
  <si>
    <t>C26:M27</t>
  </si>
  <si>
    <t>C28:M29</t>
  </si>
  <si>
    <t>C30:M31</t>
  </si>
  <si>
    <t>C32:M33</t>
  </si>
  <si>
    <t>C34:M35</t>
  </si>
  <si>
    <t>C36:M37</t>
  </si>
  <si>
    <t>C38:M39</t>
  </si>
  <si>
    <t>C40:M41</t>
  </si>
  <si>
    <t xml:space="preserve">$libinclude xlimport     AEEI_exo                        AEEI_2009_2050.xls      AEEI!a2:k3 </t>
  </si>
  <si>
    <t>$libinclude</t>
  </si>
  <si>
    <t>xlimport</t>
  </si>
  <si>
    <t>aeei.xls</t>
  </si>
  <si>
    <t>AEEI!C2:M3</t>
  </si>
  <si>
    <t>AEEI!C4:M5</t>
  </si>
  <si>
    <t>AEEI!C6:M7</t>
  </si>
  <si>
    <t>AEEI!C8:M9</t>
  </si>
  <si>
    <t>AEEI!C10:M11</t>
  </si>
  <si>
    <t>AEEI!C12:M13</t>
  </si>
  <si>
    <t>AEEI!C14:M15</t>
  </si>
  <si>
    <t>AEEI!C16:M17</t>
  </si>
  <si>
    <t>AEEI!C18:M19</t>
  </si>
  <si>
    <t>AEEI!C20:M21</t>
  </si>
  <si>
    <t>AEEI!C22:M23</t>
  </si>
  <si>
    <t>AEEI!C24:M25</t>
  </si>
  <si>
    <t>AEEI!C26:M27</t>
  </si>
  <si>
    <t>AEEI!C28:M29</t>
  </si>
  <si>
    <t>AEEI!C30:M31</t>
  </si>
  <si>
    <t>AEEI!C32:M33</t>
  </si>
  <si>
    <t>AEEI!C34:M35</t>
  </si>
  <si>
    <t>AEEI!C36:M37</t>
  </si>
  <si>
    <t>AEEI!C38:M39</t>
  </si>
  <si>
    <t>AEEI!C40:M41</t>
  </si>
  <si>
    <t>aeei_exo</t>
  </si>
  <si>
    <t>aeei_exo_ele_c</t>
  </si>
  <si>
    <t>aeei_exo_deu</t>
  </si>
  <si>
    <t>aeei_exo_neu</t>
  </si>
  <si>
    <t>aeei_exo_emerge</t>
  </si>
  <si>
    <t>aeei_exogen</t>
  </si>
  <si>
    <t>aeei_exogen_after2020</t>
  </si>
  <si>
    <t>aeei_exogen_after2025</t>
  </si>
  <si>
    <t>aeei_exogen_ele</t>
  </si>
  <si>
    <t>aeei_exogen_ele_after2020</t>
  </si>
  <si>
    <t>aeei_exogen_ele_after2025</t>
  </si>
  <si>
    <t>aeei_exogen_gen_yr</t>
  </si>
  <si>
    <t>aeei_exogen_gen_yr_after2020</t>
  </si>
  <si>
    <t>aeei_exogen_gen_yr_after2025</t>
  </si>
  <si>
    <t>aeei_exogen_hh</t>
  </si>
  <si>
    <t>aeei_exogen_hh_after2020</t>
  </si>
  <si>
    <t>aeei_exogen_hh_after2025</t>
  </si>
  <si>
    <t>aeei_exogen_trn</t>
  </si>
  <si>
    <t>aeei_exogen_trn_after2020</t>
  </si>
  <si>
    <t>aeei_exogen_trn_after2025</t>
  </si>
  <si>
    <t>AEEI im NEWAGE Code</t>
  </si>
  <si>
    <t>Sector</t>
  </si>
  <si>
    <t>Input</t>
  </si>
  <si>
    <t>AEEI(E,"C",R)</t>
  </si>
  <si>
    <t>AEEI_HH(I,"C",R)</t>
  </si>
  <si>
    <t>AEEI_HH(FE,"C",R)</t>
  </si>
  <si>
    <t>AEEI_TRN(FE,"I",R)</t>
  </si>
  <si>
    <t>AEEI(E,"I",R)</t>
  </si>
  <si>
    <t>set1</t>
  </si>
  <si>
    <t>set2</t>
  </si>
  <si>
    <t>set3</t>
  </si>
  <si>
    <t>e</t>
  </si>
  <si>
    <t>"c"</t>
  </si>
  <si>
    <t>r</t>
  </si>
  <si>
    <t>i</t>
  </si>
  <si>
    <t>fe</t>
  </si>
  <si>
    <t>"i"</t>
  </si>
  <si>
    <t>c(r)</t>
  </si>
  <si>
    <t>y(i,r)$(nr(i,r)$ TRN(i))</t>
  </si>
  <si>
    <t>PA(fe,r)</t>
  </si>
  <si>
    <t>y(i,r)$nr(i,r)$(not (TRN(i)))</t>
  </si>
  <si>
    <t>AEEI(FE,"I",R)</t>
  </si>
  <si>
    <t>AEEI(I,"E",R)</t>
  </si>
  <si>
    <t>"e"</t>
  </si>
  <si>
    <t>PA(I,R)$ELE(I)</t>
  </si>
  <si>
    <t>AEEI_ELE_X(GEN,R)</t>
  </si>
  <si>
    <t>PA(I,R)$FE(I)</t>
  </si>
  <si>
    <t>gen</t>
  </si>
  <si>
    <t>-</t>
  </si>
  <si>
    <t>pcarb(r)#(fe)…</t>
  </si>
  <si>
    <t>AEEI_ELE_N(GEN,R)</t>
  </si>
  <si>
    <t>y(xe,r)$vom(xe,r)</t>
  </si>
  <si>
    <t>y(i,r)$(vom(I,r)$OIL(I))</t>
  </si>
  <si>
    <t>ELE_GENx(GEN,R)</t>
  </si>
  <si>
    <t>ELE_GENn(GEN,R)...$(REG(GEN)))</t>
  </si>
  <si>
    <t>ELE_GENn(GEN,R)...$(not REG(GEN)))</t>
  </si>
  <si>
    <t>aeei(en,"c",r)</t>
  </si>
  <si>
    <t>aeei(en,j,r)</t>
  </si>
  <si>
    <t>aeei(fe,"c",r)</t>
  </si>
  <si>
    <t>col, gas, cru, oil, ele</t>
  </si>
  <si>
    <t>consumer</t>
  </si>
  <si>
    <t>production sectors</t>
  </si>
  <si>
    <t>from</t>
  </si>
  <si>
    <t>to</t>
  </si>
  <si>
    <t>aeei(fe,j,r)</t>
  </si>
  <si>
    <t>col, gas,         oil</t>
  </si>
  <si>
    <t>aeei_elen(gen,r)</t>
  </si>
  <si>
    <t>aeei_elex(gen,r)</t>
  </si>
  <si>
    <t>ele generation</t>
  </si>
  <si>
    <t>only relevant for elex and elen</t>
  </si>
  <si>
    <t>ele</t>
  </si>
  <si>
    <t>aeei(i,g,r)</t>
  </si>
  <si>
    <t>constant for all j</t>
  </si>
  <si>
    <t>aeei(ele,ele,r)</t>
  </si>
  <si>
    <t>relevant for PA(I,R)$FE(I)</t>
  </si>
  <si>
    <t>comment</t>
  </si>
  <si>
    <t>general parameter</t>
  </si>
  <si>
    <t>old</t>
  </si>
  <si>
    <t>new</t>
  </si>
  <si>
    <t>PA(i,R)$FE(i)</t>
  </si>
  <si>
    <t>PA(e,R)$ELE(e)</t>
  </si>
  <si>
    <t>DEU</t>
  </si>
  <si>
    <t>POL</t>
  </si>
  <si>
    <t>ESP</t>
  </si>
  <si>
    <t>BNL</t>
  </si>
  <si>
    <t>AEEI_IND</t>
  </si>
  <si>
    <t>AEEI_c</t>
  </si>
  <si>
    <t>FRA</t>
  </si>
  <si>
    <t>ITA</t>
  </si>
  <si>
    <t>UKI</t>
  </si>
  <si>
    <t>EUN</t>
  </si>
  <si>
    <t>EUS</t>
  </si>
  <si>
    <t>AEEI_trans</t>
  </si>
  <si>
    <t>AEEI_ser</t>
  </si>
  <si>
    <t>old working</t>
  </si>
  <si>
    <t>ep</t>
  </si>
  <si>
    <t>CHM</t>
  </si>
  <si>
    <t>OIL</t>
  </si>
  <si>
    <t>TRN</t>
  </si>
  <si>
    <t>c</t>
  </si>
  <si>
    <t>SER</t>
  </si>
  <si>
    <t>PPP</t>
  </si>
  <si>
    <t>NFM</t>
  </si>
  <si>
    <t>NMM</t>
  </si>
  <si>
    <t>FOT</t>
  </si>
  <si>
    <t>MVH</t>
  </si>
  <si>
    <t>MAC</t>
  </si>
  <si>
    <t>ROI</t>
  </si>
  <si>
    <t>IRS</t>
  </si>
  <si>
    <t>AGR</t>
  </si>
  <si>
    <t>Previous</t>
  </si>
  <si>
    <t>Factor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</si>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</sst>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%"/>
    <numFmt numFmtId="166" formatCode="0.0000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0"/>
      <color theme="6" tint="-0.249977111117893"/>
      <name val="Arial"/>
      <family val="2"/>
    </font>
    <font>
      <sz val="10"/>
      <color theme="6" tint="-0.249977111117893"/>
      <name val="Arial"/>
      <family val="2"/>
    </font>
    <font>
      <sz val="10"/>
      <color rgb="FFFF0000"/>
      <name val="Arial"/>
      <family val="2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170">
    <xf numFmtId="0" fontId="0" fillId="0" borderId="0" xfId="0"/>
    <xf numFmtId="0" fontId="3" fillId="2" borderId="4" xfId="0" applyFont="1" applyFill="1" applyBorder="1"/>
    <xf numFmtId="0" fontId="3" fillId="2" borderId="2" xfId="0" applyFont="1" applyFill="1" applyBorder="1"/>
    <xf numFmtId="0" fontId="3" fillId="3" borderId="2" xfId="0" applyFont="1" applyFill="1" applyBorder="1"/>
    <xf numFmtId="0" fontId="4" fillId="4" borderId="2" xfId="0" applyFont="1" applyFill="1" applyBorder="1"/>
    <xf numFmtId="0" fontId="4" fillId="5" borderId="2" xfId="0" applyFont="1" applyFill="1" applyBorder="1"/>
    <xf numFmtId="0" fontId="4" fillId="6" borderId="2" xfId="0" applyFont="1" applyFill="1" applyBorder="1"/>
    <xf numFmtId="0" fontId="4" fillId="7" borderId="5" xfId="0" applyFont="1" applyFill="1" applyBorder="1"/>
    <xf numFmtId="0" fontId="4" fillId="7" borderId="4" xfId="0" applyFont="1" applyFill="1" applyBorder="1"/>
    <xf numFmtId="0" fontId="4" fillId="7" borderId="2" xfId="0" applyFont="1" applyFill="1" applyBorder="1"/>
    <xf numFmtId="0" fontId="0" fillId="5" borderId="1" xfId="0" applyFill="1" applyBorder="1"/>
    <xf numFmtId="0" fontId="0" fillId="5" borderId="2" xfId="0" applyFill="1" applyBorder="1"/>
    <xf numFmtId="0" fontId="0" fillId="6" borderId="1" xfId="0" applyFill="1" applyBorder="1"/>
    <xf numFmtId="0" fontId="0" fillId="6" borderId="2" xfId="0" applyFill="1" applyBorder="1"/>
    <xf numFmtId="0" fontId="0" fillId="7" borderId="1" xfId="0" applyFill="1" applyBorder="1"/>
    <xf numFmtId="0" fontId="0" fillId="7" borderId="2" xfId="0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7" borderId="5" xfId="0" applyFont="1" applyFill="1" applyBorder="1"/>
    <xf numFmtId="0" fontId="0" fillId="7" borderId="6" xfId="0" applyFill="1" applyBorder="1"/>
    <xf numFmtId="0" fontId="0" fillId="7" borderId="5" xfId="0" applyFill="1" applyBorder="1"/>
    <xf numFmtId="0" fontId="9" fillId="5" borderId="2" xfId="0" applyFont="1" applyFill="1" applyBorder="1"/>
    <xf numFmtId="0" fontId="10" fillId="5" borderId="2" xfId="0" applyFont="1" applyFill="1" applyBorder="1"/>
    <xf numFmtId="0" fontId="10" fillId="5" borderId="1" xfId="0" applyFont="1" applyFill="1" applyBorder="1"/>
    <xf numFmtId="0" fontId="6" fillId="5" borderId="3" xfId="0" applyFont="1" applyFill="1" applyBorder="1"/>
    <xf numFmtId="0" fontId="0" fillId="0" borderId="0" xfId="0" applyFill="1"/>
    <xf numFmtId="0" fontId="2" fillId="0" borderId="0" xfId="0" applyFont="1"/>
    <xf numFmtId="0" fontId="7" fillId="0" borderId="6" xfId="0" applyFont="1" applyFill="1" applyBorder="1"/>
    <xf numFmtId="0" fontId="3" fillId="2" borderId="5" xfId="0" applyFont="1" applyFill="1" applyBorder="1"/>
    <xf numFmtId="0" fontId="3" fillId="3" borderId="5" xfId="0" applyFont="1" applyFill="1" applyBorder="1"/>
    <xf numFmtId="0" fontId="4" fillId="4" borderId="5" xfId="0" applyFont="1" applyFill="1" applyBorder="1"/>
    <xf numFmtId="0" fontId="9" fillId="5" borderId="5" xfId="0" applyFont="1" applyFill="1" applyBorder="1"/>
    <xf numFmtId="0" fontId="10" fillId="5" borderId="5" xfId="0" applyFont="1" applyFill="1" applyBorder="1"/>
    <xf numFmtId="0" fontId="10" fillId="5" borderId="6" xfId="0" applyFont="1" applyFill="1" applyBorder="1"/>
    <xf numFmtId="0" fontId="4" fillId="6" borderId="5" xfId="0" applyFont="1" applyFill="1" applyBorder="1"/>
    <xf numFmtId="0" fontId="0" fillId="6" borderId="5" xfId="0" applyFont="1" applyFill="1" applyBorder="1"/>
    <xf numFmtId="0" fontId="0" fillId="6" borderId="6" xfId="0" applyFill="1" applyBorder="1"/>
    <xf numFmtId="0" fontId="0" fillId="6" borderId="5" xfId="0" applyFill="1" applyBorder="1"/>
    <xf numFmtId="0" fontId="0" fillId="7" borderId="4" xfId="0" applyFill="1" applyBorder="1"/>
    <xf numFmtId="0" fontId="0" fillId="7" borderId="9" xfId="0" applyFill="1" applyBorder="1"/>
    <xf numFmtId="1" fontId="2" fillId="5" borderId="3" xfId="0" applyNumberFormat="1" applyFont="1" applyFill="1" applyBorder="1"/>
    <xf numFmtId="0" fontId="2" fillId="4" borderId="0" xfId="0" applyFont="1" applyFill="1" applyAlignment="1">
      <alignment horizontal="left"/>
    </xf>
    <xf numFmtId="0" fontId="0" fillId="4" borderId="0" xfId="0" applyFill="1"/>
    <xf numFmtId="0" fontId="14" fillId="4" borderId="0" xfId="0" applyFont="1" applyFill="1"/>
    <xf numFmtId="165" fontId="0" fillId="4" borderId="0" xfId="1" applyNumberFormat="1" applyFont="1" applyFill="1"/>
    <xf numFmtId="165" fontId="14" fillId="4" borderId="0" xfId="1" applyNumberFormat="1" applyFont="1" applyFill="1"/>
    <xf numFmtId="0" fontId="2" fillId="4" borderId="0" xfId="0" applyFont="1" applyFill="1" applyAlignment="1">
      <alignment horizontal="right"/>
    </xf>
    <xf numFmtId="165" fontId="5" fillId="4" borderId="0" xfId="1" applyNumberFormat="1" applyFont="1" applyFill="1"/>
    <xf numFmtId="0" fontId="6" fillId="0" borderId="3" xfId="0" applyFont="1" applyFill="1" applyBorder="1"/>
    <xf numFmtId="0" fontId="6" fillId="0" borderId="5" xfId="0" applyFont="1" applyFill="1" applyBorder="1"/>
    <xf numFmtId="0" fontId="3" fillId="2" borderId="3" xfId="0" applyFont="1" applyFill="1" applyBorder="1"/>
    <xf numFmtId="164" fontId="5" fillId="2" borderId="11" xfId="0" applyNumberFormat="1" applyFont="1" applyFill="1" applyBorder="1"/>
    <xf numFmtId="164" fontId="1" fillId="2" borderId="11" xfId="0" applyNumberFormat="1" applyFont="1" applyFill="1" applyBorder="1"/>
    <xf numFmtId="164" fontId="1" fillId="2" borderId="3" xfId="0" applyNumberFormat="1" applyFont="1" applyFill="1" applyBorder="1"/>
    <xf numFmtId="0" fontId="12" fillId="0" borderId="12" xfId="0" applyFont="1" applyBorder="1" applyAlignment="1">
      <alignment horizontal="right"/>
    </xf>
    <xf numFmtId="0" fontId="11" fillId="8" borderId="3" xfId="0" applyFont="1" applyFill="1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164" fontId="8" fillId="0" borderId="12" xfId="0" applyNumberFormat="1" applyFont="1" applyFill="1" applyBorder="1"/>
    <xf numFmtId="0" fontId="5" fillId="2" borderId="3" xfId="0" applyFont="1" applyFill="1" applyBorder="1"/>
    <xf numFmtId="0" fontId="5" fillId="2" borderId="3" xfId="0" applyFont="1" applyFill="1" applyBorder="1" applyAlignment="1">
      <alignment vertical="center"/>
    </xf>
    <xf numFmtId="0" fontId="5" fillId="2" borderId="11" xfId="0" applyFont="1" applyFill="1" applyBorder="1"/>
    <xf numFmtId="1" fontId="2" fillId="0" borderId="2" xfId="0" applyNumberFormat="1" applyFont="1" applyFill="1" applyBorder="1"/>
    <xf numFmtId="0" fontId="0" fillId="0" borderId="7" xfId="0" applyFill="1" applyBorder="1"/>
    <xf numFmtId="0" fontId="2" fillId="0" borderId="2" xfId="0" applyFont="1" applyFill="1" applyBorder="1"/>
    <xf numFmtId="0" fontId="2" fillId="0" borderId="0" xfId="0" applyFont="1" applyFill="1" applyBorder="1"/>
    <xf numFmtId="0" fontId="7" fillId="0" borderId="1" xfId="0" applyFont="1" applyFill="1" applyBorder="1"/>
    <xf numFmtId="0" fontId="6" fillId="0" borderId="2" xfId="0" applyFont="1" applyFill="1" applyBorder="1"/>
    <xf numFmtId="0" fontId="6" fillId="0" borderId="4" xfId="0" applyFont="1" applyFill="1" applyBorder="1"/>
    <xf numFmtId="164" fontId="5" fillId="2" borderId="3" xfId="0" applyNumberFormat="1" applyFont="1" applyFill="1" applyBorder="1"/>
    <xf numFmtId="0" fontId="0" fillId="0" borderId="12" xfId="0" applyBorder="1"/>
    <xf numFmtId="164" fontId="5" fillId="0" borderId="12" xfId="0" applyNumberFormat="1" applyFont="1" applyFill="1" applyBorder="1"/>
    <xf numFmtId="0" fontId="3" fillId="3" borderId="3" xfId="0" applyFont="1" applyFill="1" applyBorder="1"/>
    <xf numFmtId="164" fontId="14" fillId="3" borderId="11" xfId="0" applyNumberFormat="1" applyFont="1" applyFill="1" applyBorder="1"/>
    <xf numFmtId="164" fontId="5" fillId="3" borderId="11" xfId="0" applyNumberFormat="1" applyFont="1" applyFill="1" applyBorder="1"/>
    <xf numFmtId="0" fontId="5" fillId="3" borderId="3" xfId="0" applyFont="1" applyFill="1" applyBorder="1"/>
    <xf numFmtId="0" fontId="5" fillId="3" borderId="11" xfId="0" applyFont="1" applyFill="1" applyBorder="1"/>
    <xf numFmtId="0" fontId="4" fillId="4" borderId="3" xfId="0" applyFont="1" applyFill="1" applyBorder="1"/>
    <xf numFmtId="164" fontId="0" fillId="4" borderId="11" xfId="0" applyNumberFormat="1" applyFont="1" applyFill="1" applyBorder="1"/>
    <xf numFmtId="0" fontId="0" fillId="4" borderId="3" xfId="0" applyFill="1" applyBorder="1"/>
    <xf numFmtId="0" fontId="0" fillId="4" borderId="11" xfId="0" applyFill="1" applyBorder="1"/>
    <xf numFmtId="164" fontId="0" fillId="0" borderId="12" xfId="0" applyNumberFormat="1" applyFont="1" applyFill="1" applyBorder="1"/>
    <xf numFmtId="0" fontId="4" fillId="5" borderId="3" xfId="0" applyFont="1" applyFill="1" applyBorder="1"/>
    <xf numFmtId="164" fontId="0" fillId="5" borderId="11" xfId="0" applyNumberFormat="1" applyFont="1" applyFill="1" applyBorder="1"/>
    <xf numFmtId="164" fontId="8" fillId="0" borderId="11" xfId="0" applyNumberFormat="1" applyFont="1" applyFill="1" applyBorder="1"/>
    <xf numFmtId="0" fontId="9" fillId="5" borderId="3" xfId="0" applyFont="1" applyFill="1" applyBorder="1"/>
    <xf numFmtId="164" fontId="10" fillId="5" borderId="11" xfId="0" applyNumberFormat="1" applyFont="1" applyFill="1" applyBorder="1"/>
    <xf numFmtId="164" fontId="10" fillId="0" borderId="12" xfId="0" applyNumberFormat="1" applyFont="1" applyFill="1" applyBorder="1"/>
    <xf numFmtId="0" fontId="10" fillId="5" borderId="3" xfId="0" applyFont="1" applyFill="1" applyBorder="1"/>
    <xf numFmtId="0" fontId="4" fillId="6" borderId="3" xfId="0" applyFont="1" applyFill="1" applyBorder="1"/>
    <xf numFmtId="164" fontId="0" fillId="6" borderId="11" xfId="0" applyNumberFormat="1" applyFont="1" applyFill="1" applyBorder="1"/>
    <xf numFmtId="0" fontId="0" fillId="6" borderId="3" xfId="0" applyFont="1" applyFill="1" applyBorder="1"/>
    <xf numFmtId="0" fontId="4" fillId="7" borderId="3" xfId="0" applyFont="1" applyFill="1" applyBorder="1"/>
    <xf numFmtId="164" fontId="0" fillId="7" borderId="11" xfId="0" applyNumberFormat="1" applyFont="1" applyFill="1" applyBorder="1"/>
    <xf numFmtId="0" fontId="0" fillId="7" borderId="3" xfId="0" applyFill="1" applyBorder="1"/>
    <xf numFmtId="0" fontId="0" fillId="7" borderId="3" xfId="0" applyFont="1" applyFill="1" applyBorder="1"/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9" borderId="13" xfId="0" applyFill="1" applyBorder="1"/>
    <xf numFmtId="0" fontId="0" fillId="9" borderId="14" xfId="0" applyFill="1" applyBorder="1"/>
    <xf numFmtId="0" fontId="0" fillId="9" borderId="9" xfId="0" applyFill="1" applyBorder="1"/>
    <xf numFmtId="0" fontId="0" fillId="9" borderId="7" xfId="0" applyFill="1" applyBorder="1"/>
    <xf numFmtId="0" fontId="0" fillId="9" borderId="0" xfId="0" applyFill="1" applyBorder="1"/>
    <xf numFmtId="0" fontId="0" fillId="9" borderId="1" xfId="0" applyFill="1" applyBorder="1"/>
    <xf numFmtId="0" fontId="0" fillId="9" borderId="8" xfId="0" applyFill="1" applyBorder="1"/>
    <xf numFmtId="0" fontId="0" fillId="9" borderId="10" xfId="0" applyFill="1" applyBorder="1"/>
    <xf numFmtId="0" fontId="0" fillId="9" borderId="6" xfId="0" applyFill="1" applyBorder="1"/>
    <xf numFmtId="0" fontId="0" fillId="0" borderId="0" xfId="0" applyFill="1" applyBorder="1"/>
    <xf numFmtId="164" fontId="16" fillId="2" borderId="11" xfId="0" applyNumberFormat="1" applyFont="1" applyFill="1" applyBorder="1"/>
    <xf numFmtId="1" fontId="2" fillId="5" borderId="3" xfId="0" applyNumberFormat="1" applyFont="1" applyFill="1" applyBorder="1" applyAlignment="1">
      <alignment horizontal="left"/>
    </xf>
    <xf numFmtId="0" fontId="0" fillId="0" borderId="8" xfId="0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2" fillId="0" borderId="6" xfId="0" applyFont="1" applyFill="1" applyBorder="1" applyAlignment="1">
      <alignment horizontal="left"/>
    </xf>
    <xf numFmtId="0" fontId="14" fillId="0" borderId="1" xfId="0" applyFont="1" applyBorder="1"/>
    <xf numFmtId="0" fontId="17" fillId="0" borderId="0" xfId="0" applyFont="1"/>
    <xf numFmtId="0" fontId="17" fillId="0" borderId="1" xfId="0" applyFont="1" applyBorder="1"/>
    <xf numFmtId="0" fontId="18" fillId="0" borderId="9" xfId="0" applyFont="1" applyBorder="1"/>
    <xf numFmtId="0" fontId="18" fillId="0" borderId="1" xfId="0" applyFont="1" applyBorder="1"/>
    <xf numFmtId="0" fontId="19" fillId="0" borderId="1" xfId="0" applyFont="1" applyBorder="1"/>
    <xf numFmtId="164" fontId="20" fillId="2" borderId="11" xfId="0" applyNumberFormat="1" applyFont="1" applyFill="1" applyBorder="1"/>
    <xf numFmtId="0" fontId="0" fillId="0" borderId="0" xfId="0" applyBorder="1"/>
    <xf numFmtId="0" fontId="0" fillId="0" borderId="10" xfId="0" applyBorder="1"/>
    <xf numFmtId="0" fontId="0" fillId="0" borderId="6" xfId="0" applyBorder="1"/>
    <xf numFmtId="0" fontId="0" fillId="17" borderId="0" xfId="0" applyFill="1"/>
    <xf numFmtId="166" fontId="0" fillId="0" borderId="0" xfId="0" applyNumberFormat="1"/>
    <xf numFmtId="166" fontId="0" fillId="0" borderId="0" xfId="0" quotePrefix="1" applyNumberFormat="1"/>
    <xf numFmtId="0" fontId="0" fillId="4" borderId="0" xfId="0" applyFill="1" applyBorder="1"/>
    <xf numFmtId="0" fontId="0" fillId="3" borderId="0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4" borderId="20" xfId="0" applyFill="1" applyBorder="1"/>
    <xf numFmtId="0" fontId="0" fillId="4" borderId="21" xfId="0" applyFill="1" applyBorder="1"/>
    <xf numFmtId="0" fontId="0" fillId="0" borderId="19" xfId="0" applyBorder="1"/>
    <xf numFmtId="10" fontId="0" fillId="0" borderId="15" xfId="1" applyNumberFormat="1" applyFont="1" applyBorder="1"/>
    <xf numFmtId="10" fontId="0" fillId="0" borderId="16" xfId="1" applyNumberFormat="1" applyFont="1" applyBorder="1"/>
    <xf numFmtId="10" fontId="0" fillId="0" borderId="17" xfId="1" applyNumberFormat="1" applyFont="1" applyBorder="1"/>
    <xf numFmtId="10" fontId="0" fillId="0" borderId="18" xfId="1" applyNumberFormat="1" applyFont="1" applyBorder="1"/>
    <xf numFmtId="10" fontId="0" fillId="0" borderId="0" xfId="1" applyNumberFormat="1" applyFont="1" applyBorder="1"/>
    <xf numFmtId="10" fontId="0" fillId="0" borderId="19" xfId="1" applyNumberFormat="1" applyFont="1" applyBorder="1"/>
    <xf numFmtId="10" fontId="0" fillId="0" borderId="20" xfId="1" applyNumberFormat="1" applyFont="1" applyBorder="1"/>
    <xf numFmtId="10" fontId="0" fillId="0" borderId="21" xfId="1" applyNumberFormat="1" applyFont="1" applyBorder="1"/>
    <xf numFmtId="10" fontId="0" fillId="0" borderId="22" xfId="1" applyNumberFormat="1" applyFont="1" applyBorder="1"/>
    <xf numFmtId="0" fontId="0" fillId="9" borderId="14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2" fillId="17" borderId="2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center"/>
    </xf>
    <xf numFmtId="0" fontId="2" fillId="17" borderId="25" xfId="0" applyFont="1" applyFill="1" applyBorder="1" applyAlignment="1">
      <alignment horizontal="center"/>
    </xf>
    <xf numFmtId="0" fontId="0" fillId="17" borderId="23" xfId="0" applyFill="1" applyBorder="1" applyAlignment="1">
      <alignment horizontal="center"/>
    </xf>
    <xf numFmtId="0" fontId="0" fillId="17" borderId="24" xfId="0" applyFill="1" applyBorder="1" applyAlignment="1">
      <alignment horizontal="center"/>
    </xf>
    <xf numFmtId="0" fontId="0" fillId="17" borderId="25" xfId="0" applyFill="1" applyBorder="1" applyAlignment="1">
      <alignment horizontal="center"/>
    </xf>
  </cellXfs>
  <cellStyles count="2">
    <cellStyle name="Prozent" xfId="1" builtinId="5"/>
    <cellStyle name="Standard" xfId="0" builtinId="0"/>
  </cellStyles>
  <dxfs count="3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2170522320273E-2"/>
          <c:y val="4.1466005415795204E-2"/>
          <c:w val="0.50963367979002627"/>
          <c:h val="0.86497036840111707"/>
        </c:manualLayout>
      </c:layout>
      <c:lineChart>
        <c:grouping val="standard"/>
        <c:varyColors val="0"/>
        <c:ser>
          <c:idx val="1"/>
          <c:order val="0"/>
          <c:tx>
            <c:strRef>
              <c:f>AEEI!$B$54</c:f>
              <c:strCache>
                <c:ptCount val="1"/>
                <c:pt idx="0">
                  <c:v>AEEI_EXOGEN</c:v>
                </c:pt>
              </c:strCache>
            </c:strRef>
          </c:tx>
          <c:marker>
            <c:symbol val="none"/>
          </c:marker>
          <c:val>
            <c:numRef>
              <c:f>AEEI!$C$54:$L$54</c:f>
              <c:numCache>
                <c:formatCode>0.0000</c:formatCode>
                <c:ptCount val="10"/>
                <c:pt idx="0">
                  <c:v>1</c:v>
                </c:pt>
                <c:pt idx="1">
                  <c:v>0.79259336463992824</c:v>
                </c:pt>
                <c:pt idx="2">
                  <c:v>0.65301896223621858</c:v>
                </c:pt>
                <c:pt idx="3">
                  <c:v>0.53802338508573677</c:v>
                </c:pt>
                <c:pt idx="4">
                  <c:v>0.44327834203749267</c:v>
                </c:pt>
                <c:pt idx="5">
                  <c:v>0.36521774697245868</c:v>
                </c:pt>
                <c:pt idx="6">
                  <c:v>0.30090349573712588</c:v>
                </c:pt>
                <c:pt idx="7">
                  <c:v>0.24791487954075359</c:v>
                </c:pt>
                <c:pt idx="8">
                  <c:v>0.20425747247350146</c:v>
                </c:pt>
                <c:pt idx="9">
                  <c:v>0.16828806378442832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4-44C9-BE98-D577B85824C6}"/>
            </c:ext>
          </c:extLst>
        </c:ser>
        <c:ser>
          <c:idx val="0"/>
          <c:order val="1"/>
          <c:tx>
            <c:strRef>
              <c:f>AEEI!$B$60</c:f>
              <c:strCache>
                <c:ptCount val="1"/>
                <c:pt idx="0">
                  <c:v>AEEI_EXOGEN_ELE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AEEI!$C$60:$L$60</c:f>
              <c:numCache>
                <c:formatCode>0.0000</c:formatCode>
                <c:ptCount val="10"/>
                <c:pt idx="0">
                  <c:v>1</c:v>
                </c:pt>
                <c:pt idx="1">
                  <c:v>0.88043267279616</c:v>
                </c:pt>
                <c:pt idx="2">
                  <c:v>0.79178926591112386</c:v>
                </c:pt>
                <c:pt idx="3">
                  <c:v>0.71207062275530153</c:v>
                </c:pt>
                <c:pt idx="4">
                  <c:v>0.64037818346483788</c:v>
                </c:pt>
                <c:pt idx="5">
                  <c:v>0.57590385665811727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94-44C9-BE98-D577B85824C6}"/>
            </c:ext>
          </c:extLst>
        </c:ser>
        <c:ser>
          <c:idx val="3"/>
          <c:order val="2"/>
          <c:tx>
            <c:strRef>
              <c:f>AEEI!$B$66</c:f>
              <c:strCache>
                <c:ptCount val="1"/>
                <c:pt idx="0">
                  <c:v>AEEI_EXOGEN_GEN_YR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AEEI!$C$66:$L$66</c:f>
              <c:numCache>
                <c:formatCode>0.0000</c:formatCode>
                <c:ptCount val="10"/>
                <c:pt idx="0">
                  <c:v>1</c:v>
                </c:pt>
                <c:pt idx="1">
                  <c:v>0.94433672421240433</c:v>
                </c:pt>
                <c:pt idx="2">
                  <c:v>0.90032493558426496</c:v>
                </c:pt>
                <c:pt idx="3">
                  <c:v>0.85836436183380982</c:v>
                </c:pt>
                <c:pt idx="4">
                  <c:v>0.81835940397255014</c:v>
                </c:pt>
                <c:pt idx="5">
                  <c:v>0.78021891850161895</c:v>
                </c:pt>
                <c:pt idx="6">
                  <c:v>0.74385600975907429</c:v>
                </c:pt>
                <c:pt idx="7">
                  <c:v>0.7091878319450724</c:v>
                </c:pt>
                <c:pt idx="8">
                  <c:v>0.67613540037385833</c:v>
                </c:pt>
                <c:pt idx="9">
                  <c:v>0.64462341152255598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94-44C9-BE98-D577B85824C6}"/>
            </c:ext>
          </c:extLst>
        </c:ser>
        <c:ser>
          <c:idx val="6"/>
          <c:order val="3"/>
          <c:tx>
            <c:strRef>
              <c:f>AEEI!$B$72</c:f>
              <c:strCache>
                <c:ptCount val="1"/>
                <c:pt idx="0">
                  <c:v>AEEI_EXOGEN_HH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AEEI!$C$72:$L$72</c:f>
              <c:numCache>
                <c:formatCode>0.0000</c:formatCode>
                <c:ptCount val="10"/>
                <c:pt idx="0">
                  <c:v>1</c:v>
                </c:pt>
                <c:pt idx="1">
                  <c:v>0.82017370608486562</c:v>
                </c:pt>
                <c:pt idx="2">
                  <c:v>0.6952815588144533</c:v>
                </c:pt>
                <c:pt idx="3">
                  <c:v>0.58940739314244195</c:v>
                </c:pt>
                <c:pt idx="4">
                  <c:v>0.49965524137204753</c:v>
                </c:pt>
                <c:pt idx="5">
                  <c:v>0.42357011998019667</c:v>
                </c:pt>
                <c:pt idx="6">
                  <c:v>0.35907087864699633</c:v>
                </c:pt>
                <c:pt idx="7">
                  <c:v>0.30439327471530325</c:v>
                </c:pt>
                <c:pt idx="8">
                  <c:v>0.25804171600057763</c:v>
                </c:pt>
                <c:pt idx="9">
                  <c:v>0.21874835197590914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94-44C9-BE98-D577B85824C6}"/>
            </c:ext>
          </c:extLst>
        </c:ser>
        <c:ser>
          <c:idx val="9"/>
          <c:order val="4"/>
          <c:tx>
            <c:strRef>
              <c:f>AEEI!$B$78</c:f>
              <c:strCache>
                <c:ptCount val="1"/>
                <c:pt idx="0">
                  <c:v>AEEI_EXOGEN_TRN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AEEI!$C$78:$L$78</c:f>
              <c:numCache>
                <c:formatCode>0.0000</c:formatCode>
                <c:ptCount val="10"/>
                <c:pt idx="0">
                  <c:v>1</c:v>
                </c:pt>
                <c:pt idx="1">
                  <c:v>0.83710243641489024</c:v>
                </c:pt>
                <c:pt idx="2">
                  <c:v>0.72181756185799884</c:v>
                </c:pt>
                <c:pt idx="3">
                  <c:v>0.622409599998338</c:v>
                </c:pt>
                <c:pt idx="4">
                  <c:v>0.53669199897674713</c:v>
                </c:pt>
                <c:pt idx="5">
                  <c:v>0.46277933657582698</c:v>
                </c:pt>
                <c:pt idx="6">
                  <c:v>0.39904584895971507</c:v>
                </c:pt>
                <c:pt idx="7">
                  <c:v>0.3440896707925688</c:v>
                </c:pt>
                <c:pt idx="8">
                  <c:v>0.29670200017063952</c:v>
                </c:pt>
                <c:pt idx="9">
                  <c:v>0.25584051012774367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94-44C9-BE98-D577B8582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02000"/>
        <c:axId val="49601440"/>
      </c:lineChart>
      <c:catAx>
        <c:axId val="496020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9601440"/>
        <c:crosses val="autoZero"/>
        <c:auto val="1"/>
        <c:lblAlgn val="ctr"/>
        <c:lblOffset val="100"/>
        <c:noMultiLvlLbl val="0"/>
      </c:catAx>
      <c:valAx>
        <c:axId val="49601440"/>
        <c:scaling>
          <c:orientation val="minMax"/>
          <c:max val="1.05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49602000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59468598425196839"/>
          <c:y val="4.3514114288774691E-2"/>
          <c:w val="0.39412527034120726"/>
          <c:h val="0.90633483759548261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2170522320273E-2"/>
          <c:y val="4.1466005415795204E-2"/>
          <c:w val="0.50963367979002627"/>
          <c:h val="0.86497036840111707"/>
        </c:manualLayout>
      </c:layout>
      <c:lineChart>
        <c:grouping val="standard"/>
        <c:varyColors val="0"/>
        <c:ser>
          <c:idx val="6"/>
          <c:order val="0"/>
          <c:tx>
            <c:strRef>
              <c:f>AEEI!$B$56</c:f>
              <c:strCache>
                <c:ptCount val="1"/>
                <c:pt idx="0">
                  <c:v>AEEI_EXOGEN_AFTER2020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AEEI!$C$56:$L$56</c:f>
              <c:numCache>
                <c:formatCode>0.0000</c:formatCode>
                <c:ptCount val="10"/>
                <c:pt idx="0">
                  <c:v>1</c:v>
                </c:pt>
                <c:pt idx="1">
                  <c:v>0.82272016838714968</c:v>
                </c:pt>
                <c:pt idx="2">
                  <c:v>0.69924429284192158</c:v>
                </c:pt>
                <c:pt idx="3">
                  <c:v>0.59429998176720988</c:v>
                </c:pt>
                <c:pt idx="4">
                  <c:v>0.50510597218181708</c:v>
                </c:pt>
                <c:pt idx="5">
                  <c:v>0.42929841992435896</c:v>
                </c:pt>
                <c:pt idx="6">
                  <c:v>0.36486825240548115</c:v>
                </c:pt>
                <c:pt idx="7">
                  <c:v>0.31010792361380424</c:v>
                </c:pt>
                <c:pt idx="8">
                  <c:v>0.26356616026212643</c:v>
                </c:pt>
                <c:pt idx="9">
                  <c:v>0.22400949974381315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2-4763-B028-8CE0DE85C38E}"/>
            </c:ext>
          </c:extLst>
        </c:ser>
        <c:ser>
          <c:idx val="9"/>
          <c:order val="1"/>
          <c:tx>
            <c:strRef>
              <c:f>AEEI!$B$62</c:f>
              <c:strCache>
                <c:ptCount val="1"/>
                <c:pt idx="0">
                  <c:v>AEEI_EXOGEN_ELE_AFTER2020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AEEI!$C$62:$L$62</c:f>
              <c:numCache>
                <c:formatCode>0.0000</c:formatCode>
                <c:ptCount val="10"/>
                <c:pt idx="0">
                  <c:v>1</c:v>
                </c:pt>
                <c:pt idx="1">
                  <c:v>0.89674492333660416</c:v>
                </c:pt>
                <c:pt idx="2">
                  <c:v>0.81889150461300619</c:v>
                </c:pt>
                <c:pt idx="3">
                  <c:v>0.74779714819265453</c:v>
                </c:pt>
                <c:pt idx="4">
                  <c:v>0.6828750471765308</c:v>
                </c:pt>
                <c:pt idx="5">
                  <c:v>0.62358933994785959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42-4763-B028-8CE0DE85C38E}"/>
            </c:ext>
          </c:extLst>
        </c:ser>
        <c:ser>
          <c:idx val="12"/>
          <c:order val="2"/>
          <c:tx>
            <c:strRef>
              <c:f>AEEI!$B$68</c:f>
              <c:strCache>
                <c:ptCount val="1"/>
                <c:pt idx="0">
                  <c:v>AEEI_EXOGEN_GEN_YR_AFTER2020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AEEI!$C$68:$L$68</c:f>
              <c:numCache>
                <c:formatCode>0.0000</c:formatCode>
                <c:ptCount val="10"/>
                <c:pt idx="0">
                  <c:v>1</c:v>
                </c:pt>
                <c:pt idx="1">
                  <c:v>0.95294982124365402</c:v>
                </c:pt>
                <c:pt idx="2">
                  <c:v>0.91543685666160513</c:v>
                </c:pt>
                <c:pt idx="3">
                  <c:v>0.87940059366484791</c:v>
                </c:pt>
                <c:pt idx="4">
                  <c:v>0.84478290174846793</c:v>
                </c:pt>
                <c:pt idx="5">
                  <c:v>0.81152793872066309</c:v>
                </c:pt>
                <c:pt idx="6">
                  <c:v>0.77958206062307112</c:v>
                </c:pt>
                <c:pt idx="7">
                  <c:v>0.74889373519709179</c:v>
                </c:pt>
                <c:pt idx="8">
                  <c:v>0.71941345875661389</c:v>
                </c:pt>
                <c:pt idx="9">
                  <c:v>0.6910936763330584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42-4763-B028-8CE0DE85C38E}"/>
            </c:ext>
          </c:extLst>
        </c:ser>
        <c:ser>
          <c:idx val="15"/>
          <c:order val="3"/>
          <c:tx>
            <c:strRef>
              <c:f>AEEI!$B$74</c:f>
              <c:strCache>
                <c:ptCount val="1"/>
                <c:pt idx="0">
                  <c:v>AEEI_EXOGEN_HH_AFTER2020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AEEI!$C$74:$L$74</c:f>
              <c:numCache>
                <c:formatCode>0.0000</c:formatCode>
                <c:ptCount val="10"/>
                <c:pt idx="0">
                  <c:v>1</c:v>
                </c:pt>
                <c:pt idx="1">
                  <c:v>0.840730551469559</c:v>
                </c:pt>
                <c:pt idx="2">
                  <c:v>0.72756341757520193</c:v>
                </c:pt>
                <c:pt idx="3">
                  <c:v>0.62962922623476736</c:v>
                </c:pt>
                <c:pt idx="4">
                  <c:v>0.54487753638055336</c:v>
                </c:pt>
                <c:pt idx="5">
                  <c:v>0.47153390802326012</c:v>
                </c:pt>
                <c:pt idx="6">
                  <c:v>0.40806275093051114</c:v>
                </c:pt>
                <c:pt idx="7">
                  <c:v>0.35313517408542855</c:v>
                </c:pt>
                <c:pt idx="8">
                  <c:v>0.30560116279170457</c:v>
                </c:pt>
                <c:pt idx="9">
                  <c:v>0.26446550089923648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42-4763-B028-8CE0DE85C38E}"/>
            </c:ext>
          </c:extLst>
        </c:ser>
        <c:ser>
          <c:idx val="18"/>
          <c:order val="4"/>
          <c:tx>
            <c:strRef>
              <c:f>AEEI!$B$80</c:f>
              <c:strCache>
                <c:ptCount val="1"/>
                <c:pt idx="0">
                  <c:v>AEEI_EXOGEN_TRN_AFTER2020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AEEI!$C$80:$L$80</c:f>
              <c:numCache>
                <c:formatCode>0.0000</c:formatCode>
                <c:ptCount val="10"/>
                <c:pt idx="0">
                  <c:v>1</c:v>
                </c:pt>
                <c:pt idx="1">
                  <c:v>0.84593629727762731</c:v>
                </c:pt>
                <c:pt idx="2">
                  <c:v>0.73584392704553458</c:v>
                </c:pt>
                <c:pt idx="3">
                  <c:v>0.64007926685771521</c:v>
                </c:pt>
                <c:pt idx="4">
                  <c:v>0.55677767092009667</c:v>
                </c:pt>
                <c:pt idx="5">
                  <c:v>0.48431716333676889</c:v>
                </c:pt>
                <c:pt idx="6">
                  <c:v>0.42128685641245267</c:v>
                </c:pt>
                <c:pt idx="7">
                  <c:v>0.36645947907998117</c:v>
                </c:pt>
                <c:pt idx="8">
                  <c:v>0.31876748055034176</c:v>
                </c:pt>
                <c:pt idx="9">
                  <c:v>0.27728224389642592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42-4763-B028-8CE0DE85C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134688"/>
        <c:axId val="287135248"/>
      </c:lineChart>
      <c:catAx>
        <c:axId val="287134688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87135248"/>
        <c:crosses val="autoZero"/>
        <c:auto val="1"/>
        <c:lblAlgn val="ctr"/>
        <c:lblOffset val="100"/>
        <c:noMultiLvlLbl val="0"/>
      </c:catAx>
      <c:valAx>
        <c:axId val="287135248"/>
        <c:scaling>
          <c:orientation val="minMax"/>
          <c:max val="1.05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87134688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60961931758530175"/>
          <c:y val="4.3514114288774691E-2"/>
          <c:w val="0.37919193700787401"/>
          <c:h val="0.9097931345849001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2170522320273E-2"/>
          <c:y val="4.1466005415795204E-2"/>
          <c:w val="0.50963367979002627"/>
          <c:h val="0.86497036840111707"/>
        </c:manualLayout>
      </c:layout>
      <c:lineChart>
        <c:grouping val="standard"/>
        <c:varyColors val="0"/>
        <c:ser>
          <c:idx val="7"/>
          <c:order val="0"/>
          <c:tx>
            <c:strRef>
              <c:f>AEEI!$B$58</c:f>
              <c:strCache>
                <c:ptCount val="1"/>
                <c:pt idx="0">
                  <c:v>AEEI_EXOGEN_AFTER2025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AEEI!$C$58:$L$58</c:f>
              <c:numCache>
                <c:formatCode>0.0000</c:formatCode>
                <c:ptCount val="10"/>
                <c:pt idx="0">
                  <c:v>1</c:v>
                </c:pt>
                <c:pt idx="1">
                  <c:v>0.83891485948837541</c:v>
                </c:pt>
                <c:pt idx="2">
                  <c:v>0.72468531274303727</c:v>
                </c:pt>
                <c:pt idx="3">
                  <c:v>0.62600965588540858</c:v>
                </c:pt>
                <c:pt idx="4">
                  <c:v>0.54077001751065634</c:v>
                </c:pt>
                <c:pt idx="5">
                  <c:v>0.46713690290426679</c:v>
                </c:pt>
                <c:pt idx="6">
                  <c:v>0.40352992767519696</c:v>
                </c:pt>
                <c:pt idx="7">
                  <c:v>0.34858389803325152</c:v>
                </c:pt>
                <c:pt idx="8">
                  <c:v>0.3011195096931219</c:v>
                </c:pt>
                <c:pt idx="9">
                  <c:v>0.26011803651692722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B-4CFB-B5B9-6C46AA61C32F}"/>
            </c:ext>
          </c:extLst>
        </c:ser>
        <c:ser>
          <c:idx val="10"/>
          <c:order val="1"/>
          <c:tx>
            <c:strRef>
              <c:f>AEEI!$B$64</c:f>
              <c:strCache>
                <c:ptCount val="1"/>
                <c:pt idx="0">
                  <c:v>AEEI_EXOGEN_ELE_AFTER2025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AEEI!$C$64:$L$64</c:f>
              <c:numCache>
                <c:formatCode>0.0000</c:formatCode>
                <c:ptCount val="10"/>
                <c:pt idx="0">
                  <c:v>1</c:v>
                </c:pt>
                <c:pt idx="1">
                  <c:v>0.89674492333660416</c:v>
                </c:pt>
                <c:pt idx="2">
                  <c:v>0.81889150461300619</c:v>
                </c:pt>
                <c:pt idx="3">
                  <c:v>0.74779714819265453</c:v>
                </c:pt>
                <c:pt idx="4">
                  <c:v>0.6828750471765308</c:v>
                </c:pt>
                <c:pt idx="5">
                  <c:v>0.62358933994785959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B-4CFB-B5B9-6C46AA61C32F}"/>
            </c:ext>
          </c:extLst>
        </c:ser>
        <c:ser>
          <c:idx val="13"/>
          <c:order val="2"/>
          <c:tx>
            <c:strRef>
              <c:f>AEEI!$B$70</c:f>
              <c:strCache>
                <c:ptCount val="1"/>
                <c:pt idx="0">
                  <c:v>AEEI_EXOGEN_GEN_YR_AFTER2025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AEEI!$C$70:$L$70</c:f>
              <c:numCache>
                <c:formatCode>0.0000</c:formatCode>
                <c:ptCount val="10"/>
                <c:pt idx="0">
                  <c:v>1</c:v>
                </c:pt>
                <c:pt idx="1">
                  <c:v>0.96453569939339068</c:v>
                </c:pt>
                <c:pt idx="2">
                  <c:v>0.93594478410895088</c:v>
                </c:pt>
                <c:pt idx="3">
                  <c:v>0.90820136512487215</c:v>
                </c:pt>
                <c:pt idx="4">
                  <c:v>0.88128032082570495</c:v>
                </c:pt>
                <c:pt idx="5">
                  <c:v>0.85515727425478172</c:v>
                </c:pt>
                <c:pt idx="6">
                  <c:v>0.82980857104092753</c:v>
                </c:pt>
                <c:pt idx="7">
                  <c:v>0.80521125797946802</c:v>
                </c:pt>
                <c:pt idx="8">
                  <c:v>0.78134306224814698</c:v>
                </c:pt>
                <c:pt idx="9">
                  <c:v>0.75818237123912491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BB-4CFB-B5B9-6C46AA61C32F}"/>
            </c:ext>
          </c:extLst>
        </c:ser>
        <c:ser>
          <c:idx val="16"/>
          <c:order val="3"/>
          <c:tx>
            <c:strRef>
              <c:f>AEEI!$B$76</c:f>
              <c:strCache>
                <c:ptCount val="1"/>
                <c:pt idx="0">
                  <c:v>AEEI_EXOGEN_HH_AFTER2025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AEEI!$C$76:$L$76</c:f>
              <c:numCache>
                <c:formatCode>0.0000</c:formatCode>
                <c:ptCount val="10"/>
                <c:pt idx="0">
                  <c:v>1</c:v>
                </c:pt>
                <c:pt idx="1">
                  <c:v>0.84593629727762731</c:v>
                </c:pt>
                <c:pt idx="2">
                  <c:v>0.73584392704553458</c:v>
                </c:pt>
                <c:pt idx="3">
                  <c:v>0.64007926685771521</c:v>
                </c:pt>
                <c:pt idx="4">
                  <c:v>0.55677767092009667</c:v>
                </c:pt>
                <c:pt idx="5">
                  <c:v>0.48431716333676889</c:v>
                </c:pt>
                <c:pt idx="6">
                  <c:v>0.42128685641245267</c:v>
                </c:pt>
                <c:pt idx="7">
                  <c:v>0.36645947907998117</c:v>
                </c:pt>
                <c:pt idx="8">
                  <c:v>0.31876748055034176</c:v>
                </c:pt>
                <c:pt idx="9">
                  <c:v>0.27728224389642592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BB-4CFB-B5B9-6C46AA61C32F}"/>
            </c:ext>
          </c:extLst>
        </c:ser>
        <c:ser>
          <c:idx val="19"/>
          <c:order val="4"/>
          <c:tx>
            <c:strRef>
              <c:f>AEEI!$B$82</c:f>
              <c:strCache>
                <c:ptCount val="1"/>
                <c:pt idx="0">
                  <c:v>AEEI_EXOGEN_TRN_AFTER2025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AEEI!$C$82:$L$82</c:f>
              <c:numCache>
                <c:formatCode>0.0000</c:formatCode>
                <c:ptCount val="10"/>
                <c:pt idx="0">
                  <c:v>1</c:v>
                </c:pt>
                <c:pt idx="1">
                  <c:v>0.8564284004586451</c:v>
                </c:pt>
                <c:pt idx="2">
                  <c:v>0.75266249883237901</c:v>
                </c:pt>
                <c:pt idx="3">
                  <c:v>0.66146899944609672</c:v>
                </c:pt>
                <c:pt idx="4">
                  <c:v>0.58132461482668141</c:v>
                </c:pt>
                <c:pt idx="5">
                  <c:v>0.51089062085505665</c:v>
                </c:pt>
                <c:pt idx="6">
                  <c:v>0.44899049484681369</c:v>
                </c:pt>
                <c:pt idx="7">
                  <c:v>0.39459026303005873</c:v>
                </c:pt>
                <c:pt idx="8">
                  <c:v>0.34678122914662818</c:v>
                </c:pt>
                <c:pt idx="9">
                  <c:v>0.3047647956768903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BB-4CFB-B5B9-6C46AA61C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140288"/>
        <c:axId val="280149328"/>
      </c:lineChart>
      <c:catAx>
        <c:axId val="287140288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80149328"/>
        <c:crosses val="autoZero"/>
        <c:auto val="1"/>
        <c:lblAlgn val="ctr"/>
        <c:lblOffset val="100"/>
        <c:noMultiLvlLbl val="0"/>
      </c:catAx>
      <c:valAx>
        <c:axId val="280149328"/>
        <c:scaling>
          <c:orientation val="minMax"/>
          <c:max val="1.05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87140288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60961931758530175"/>
          <c:y val="4.3514114288774691E-2"/>
          <c:w val="0.37919193700787401"/>
          <c:h val="0.9097931345849001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2170522320273E-2"/>
          <c:y val="4.1466005415795204E-2"/>
          <c:w val="0.50963367979002627"/>
          <c:h val="0.86497036840111707"/>
        </c:manualLayout>
      </c:layout>
      <c:lineChart>
        <c:grouping val="standard"/>
        <c:varyColors val="0"/>
        <c:ser>
          <c:idx val="0"/>
          <c:order val="0"/>
          <c:tx>
            <c:strRef>
              <c:f>AEEI!$B$44</c:f>
              <c:strCache>
                <c:ptCount val="1"/>
                <c:pt idx="0">
                  <c:v>AEEI_EXO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AEEI!$C$44:$L$44</c:f>
              <c:numCache>
                <c:formatCode>0.0000</c:formatCode>
                <c:ptCount val="10"/>
                <c:pt idx="0">
                  <c:v>1</c:v>
                </c:pt>
                <c:pt idx="1">
                  <c:v>0.96745043619576843</c:v>
                </c:pt>
                <c:pt idx="2">
                  <c:v>0.94113659778319003</c:v>
                </c:pt>
                <c:pt idx="3">
                  <c:v>0.91553847365022478</c:v>
                </c:pt>
                <c:pt idx="4">
                  <c:v>0.89063659697025432</c:v>
                </c:pt>
                <c:pt idx="5">
                  <c:v>0.86641203039797621</c:v>
                </c:pt>
                <c:pt idx="6">
                  <c:v>0.83946143083464253</c:v>
                </c:pt>
                <c:pt idx="7">
                  <c:v>0.8</c:v>
                </c:pt>
                <c:pt idx="8">
                  <c:v>0.75</c:v>
                </c:pt>
                <c:pt idx="9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7-43E5-8601-DC4AC34AD5C7}"/>
            </c:ext>
          </c:extLst>
        </c:ser>
        <c:ser>
          <c:idx val="1"/>
          <c:order val="1"/>
          <c:tx>
            <c:strRef>
              <c:f>AEEI!$B$46</c:f>
              <c:strCache>
                <c:ptCount val="1"/>
                <c:pt idx="0">
                  <c:v>AEEI_EXO_ELE_C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AEEI!$C$46:$L$46</c:f>
              <c:numCache>
                <c:formatCode>0.0000</c:formatCode>
                <c:ptCount val="10"/>
                <c:pt idx="0">
                  <c:v>1</c:v>
                </c:pt>
                <c:pt idx="1">
                  <c:v>0.99700374750093756</c:v>
                </c:pt>
                <c:pt idx="2">
                  <c:v>0.994513729395611</c:v>
                </c:pt>
                <c:pt idx="3">
                  <c:v>0.99202993011361429</c:v>
                </c:pt>
                <c:pt idx="4">
                  <c:v>0.98955233412342847</c:v>
                </c:pt>
                <c:pt idx="5">
                  <c:v>0.98708092593232422</c:v>
                </c:pt>
                <c:pt idx="6">
                  <c:v>0.98461569008626582</c:v>
                </c:pt>
                <c:pt idx="7">
                  <c:v>0.97380410372114601</c:v>
                </c:pt>
                <c:pt idx="8">
                  <c:v>0.96311123413142108</c:v>
                </c:pt>
                <c:pt idx="9">
                  <c:v>0.9525357777458775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7-43E5-8601-DC4AC34AD5C7}"/>
            </c:ext>
          </c:extLst>
        </c:ser>
        <c:ser>
          <c:idx val="2"/>
          <c:order val="2"/>
          <c:tx>
            <c:strRef>
              <c:f>AEEI!$B$48</c:f>
              <c:strCache>
                <c:ptCount val="1"/>
                <c:pt idx="0">
                  <c:v>AEEI_EXO_DEU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AEEI!$C$48:$L$48</c:f>
              <c:numCache>
                <c:formatCode>0.0000</c:formatCode>
                <c:ptCount val="10"/>
                <c:pt idx="0">
                  <c:v>1</c:v>
                </c:pt>
                <c:pt idx="1">
                  <c:v>0.97623872383386012</c:v>
                </c:pt>
                <c:pt idx="2">
                  <c:v>0.95686952400879888</c:v>
                </c:pt>
                <c:pt idx="3">
                  <c:v>0.93788462147978224</c:v>
                </c:pt>
                <c:pt idx="4">
                  <c:v>0.91927639154299767</c:v>
                </c:pt>
                <c:pt idx="5">
                  <c:v>0.90103736077362651</c:v>
                </c:pt>
                <c:pt idx="6">
                  <c:v>0.90103736077362651</c:v>
                </c:pt>
                <c:pt idx="7">
                  <c:v>0.9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47-43E5-8601-DC4AC34AD5C7}"/>
            </c:ext>
          </c:extLst>
        </c:ser>
        <c:ser>
          <c:idx val="3"/>
          <c:order val="3"/>
          <c:tx>
            <c:strRef>
              <c:f>AEEI!$B$50</c:f>
              <c:strCache>
                <c:ptCount val="1"/>
                <c:pt idx="0">
                  <c:v>AEEI_EXO_NEU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AEEI!$C$50:$L$50</c:f>
              <c:numCache>
                <c:formatCode>0.0000</c:formatCode>
                <c:ptCount val="10"/>
                <c:pt idx="0">
                  <c:v>1</c:v>
                </c:pt>
                <c:pt idx="1">
                  <c:v>0.93578859865046549</c:v>
                </c:pt>
                <c:pt idx="2">
                  <c:v>0.88544014293650375</c:v>
                </c:pt>
                <c:pt idx="3">
                  <c:v>0.83780059711569133</c:v>
                </c:pt>
                <c:pt idx="4">
                  <c:v>0.7927242130671549</c:v>
                </c:pt>
                <c:pt idx="5">
                  <c:v>0.75007308439070342</c:v>
                </c:pt>
                <c:pt idx="6">
                  <c:v>0.70971672449687451</c:v>
                </c:pt>
                <c:pt idx="7">
                  <c:v>0.6715316673970968</c:v>
                </c:pt>
                <c:pt idx="8">
                  <c:v>0.63540108997263878</c:v>
                </c:pt>
                <c:pt idx="9">
                  <c:v>0.60121445456670775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47-43E5-8601-DC4AC34AD5C7}"/>
            </c:ext>
          </c:extLst>
        </c:ser>
        <c:ser>
          <c:idx val="4"/>
          <c:order val="4"/>
          <c:tx>
            <c:strRef>
              <c:f>AEEI!$B$52</c:f>
              <c:strCache>
                <c:ptCount val="1"/>
                <c:pt idx="0">
                  <c:v>AEEI_EXO_EMERGE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AEEI!$C$52:$L$52</c:f>
              <c:numCache>
                <c:formatCode>0.0000</c:formatCode>
                <c:ptCount val="10"/>
                <c:pt idx="0">
                  <c:v>1</c:v>
                </c:pt>
                <c:pt idx="1">
                  <c:v>0.91888569302058554</c:v>
                </c:pt>
                <c:pt idx="2">
                  <c:v>0.85633967224941354</c:v>
                </c:pt>
                <c:pt idx="3">
                  <c:v>0.79805098701412125</c:v>
                </c:pt>
                <c:pt idx="4">
                  <c:v>0.74372985219901921</c:v>
                </c:pt>
                <c:pt idx="5">
                  <c:v>0.69310620756388774</c:v>
                </c:pt>
                <c:pt idx="6">
                  <c:v>0.64592837512597623</c:v>
                </c:pt>
                <c:pt idx="7">
                  <c:v>0.60196180793031784</c:v>
                </c:pt>
                <c:pt idx="8">
                  <c:v>0.56098792398780395</c:v>
                </c:pt>
                <c:pt idx="9">
                  <c:v>0.5228030195838872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47-43E5-8601-DC4AC34AD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154368"/>
        <c:axId val="280154928"/>
      </c:lineChart>
      <c:catAx>
        <c:axId val="280154368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80154928"/>
        <c:crosses val="autoZero"/>
        <c:auto val="1"/>
        <c:lblAlgn val="ctr"/>
        <c:lblOffset val="100"/>
        <c:noMultiLvlLbl val="0"/>
      </c:catAx>
      <c:valAx>
        <c:axId val="280154928"/>
        <c:scaling>
          <c:orientation val="minMax"/>
          <c:max val="1.05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80154368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60961931758530175"/>
          <c:y val="4.3514114288774691E-2"/>
          <c:w val="0.37919193700787401"/>
          <c:h val="0.9097931345849001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623776993553"/>
          <c:y val="5.1400554097404488E-2"/>
          <c:w val="0.6169963686360217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AEEI!$B$54</c:f>
              <c:strCache>
                <c:ptCount val="1"/>
                <c:pt idx="0">
                  <c:v>AEEI_EXOGEN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AEEI!$C$54:$L$54</c:f>
              <c:numCache>
                <c:formatCode>0.0000</c:formatCode>
                <c:ptCount val="10"/>
                <c:pt idx="0">
                  <c:v>1</c:v>
                </c:pt>
                <c:pt idx="1">
                  <c:v>0.79259336463992824</c:v>
                </c:pt>
                <c:pt idx="2">
                  <c:v>0.65301896223621858</c:v>
                </c:pt>
                <c:pt idx="3">
                  <c:v>0.53802338508573677</c:v>
                </c:pt>
                <c:pt idx="4">
                  <c:v>0.44327834203749267</c:v>
                </c:pt>
                <c:pt idx="5">
                  <c:v>0.36521774697245868</c:v>
                </c:pt>
                <c:pt idx="6">
                  <c:v>0.30090349573712588</c:v>
                </c:pt>
                <c:pt idx="7">
                  <c:v>0.24791487954075359</c:v>
                </c:pt>
                <c:pt idx="8">
                  <c:v>0.20425747247350146</c:v>
                </c:pt>
                <c:pt idx="9">
                  <c:v>0.16828806378442832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7-488C-AF82-6A5860BED9C6}"/>
            </c:ext>
          </c:extLst>
        </c:ser>
        <c:ser>
          <c:idx val="1"/>
          <c:order val="1"/>
          <c:tx>
            <c:strRef>
              <c:f>AEEI!$B$56</c:f>
              <c:strCache>
                <c:ptCount val="1"/>
                <c:pt idx="0">
                  <c:v>AEEI_EXOGEN_AFTER2020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AEEI!$C$56:$L$56</c:f>
              <c:numCache>
                <c:formatCode>0.0000</c:formatCode>
                <c:ptCount val="10"/>
                <c:pt idx="0">
                  <c:v>1</c:v>
                </c:pt>
                <c:pt idx="1">
                  <c:v>0.82272016838714968</c:v>
                </c:pt>
                <c:pt idx="2">
                  <c:v>0.69924429284192158</c:v>
                </c:pt>
                <c:pt idx="3">
                  <c:v>0.59429998176720988</c:v>
                </c:pt>
                <c:pt idx="4">
                  <c:v>0.50510597218181708</c:v>
                </c:pt>
                <c:pt idx="5">
                  <c:v>0.42929841992435896</c:v>
                </c:pt>
                <c:pt idx="6">
                  <c:v>0.36486825240548115</c:v>
                </c:pt>
                <c:pt idx="7">
                  <c:v>0.31010792361380424</c:v>
                </c:pt>
                <c:pt idx="8">
                  <c:v>0.26356616026212643</c:v>
                </c:pt>
                <c:pt idx="9">
                  <c:v>0.22400949974381315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7-488C-AF82-6A5860BED9C6}"/>
            </c:ext>
          </c:extLst>
        </c:ser>
        <c:ser>
          <c:idx val="2"/>
          <c:order val="2"/>
          <c:tx>
            <c:strRef>
              <c:f>AEEI!$B$58</c:f>
              <c:strCache>
                <c:ptCount val="1"/>
                <c:pt idx="0">
                  <c:v>AEEI_EXOGEN_AFTER2025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AEEI!$C$58:$L$58</c:f>
              <c:numCache>
                <c:formatCode>0.0000</c:formatCode>
                <c:ptCount val="10"/>
                <c:pt idx="0">
                  <c:v>1</c:v>
                </c:pt>
                <c:pt idx="1">
                  <c:v>0.83891485948837541</c:v>
                </c:pt>
                <c:pt idx="2">
                  <c:v>0.72468531274303727</c:v>
                </c:pt>
                <c:pt idx="3">
                  <c:v>0.62600965588540858</c:v>
                </c:pt>
                <c:pt idx="4">
                  <c:v>0.54077001751065634</c:v>
                </c:pt>
                <c:pt idx="5">
                  <c:v>0.46713690290426679</c:v>
                </c:pt>
                <c:pt idx="6">
                  <c:v>0.40352992767519696</c:v>
                </c:pt>
                <c:pt idx="7">
                  <c:v>0.34858389803325152</c:v>
                </c:pt>
                <c:pt idx="8">
                  <c:v>0.3011195096931219</c:v>
                </c:pt>
                <c:pt idx="9">
                  <c:v>0.26011803651692722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17-488C-AF82-6A5860BED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002512"/>
        <c:axId val="287003072"/>
      </c:lineChart>
      <c:catAx>
        <c:axId val="28700251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87003072"/>
        <c:crosses val="autoZero"/>
        <c:auto val="1"/>
        <c:lblAlgn val="ctr"/>
        <c:lblOffset val="100"/>
        <c:noMultiLvlLbl val="0"/>
      </c:catAx>
      <c:valAx>
        <c:axId val="28700307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87002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909601396612633"/>
          <c:y val="0.10532990667833188"/>
          <c:w val="0.25423736064891245"/>
          <c:h val="0.6041550014581510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623776993553"/>
          <c:y val="5.1400554097404488E-2"/>
          <c:w val="0.54550396067940077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AEEI!$B$60</c:f>
              <c:strCache>
                <c:ptCount val="1"/>
                <c:pt idx="0">
                  <c:v>AEEI_EXOGEN_ELE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AEEI!$C$60:$L$60</c:f>
              <c:numCache>
                <c:formatCode>0.0000</c:formatCode>
                <c:ptCount val="10"/>
                <c:pt idx="0">
                  <c:v>1</c:v>
                </c:pt>
                <c:pt idx="1">
                  <c:v>0.88043267279616</c:v>
                </c:pt>
                <c:pt idx="2">
                  <c:v>0.79178926591112386</c:v>
                </c:pt>
                <c:pt idx="3">
                  <c:v>0.71207062275530153</c:v>
                </c:pt>
                <c:pt idx="4">
                  <c:v>0.64037818346483788</c:v>
                </c:pt>
                <c:pt idx="5">
                  <c:v>0.57590385665811727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D-4A49-82EB-C258D43D3473}"/>
            </c:ext>
          </c:extLst>
        </c:ser>
        <c:ser>
          <c:idx val="1"/>
          <c:order val="1"/>
          <c:tx>
            <c:strRef>
              <c:f>AEEI!$B$62</c:f>
              <c:strCache>
                <c:ptCount val="1"/>
                <c:pt idx="0">
                  <c:v>AEEI_EXOGEN_ELE_AFTER2020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AEEI!$C$62:$L$62</c:f>
              <c:numCache>
                <c:formatCode>0.0000</c:formatCode>
                <c:ptCount val="10"/>
                <c:pt idx="0">
                  <c:v>1</c:v>
                </c:pt>
                <c:pt idx="1">
                  <c:v>0.89674492333660416</c:v>
                </c:pt>
                <c:pt idx="2">
                  <c:v>0.81889150461300619</c:v>
                </c:pt>
                <c:pt idx="3">
                  <c:v>0.74779714819265453</c:v>
                </c:pt>
                <c:pt idx="4">
                  <c:v>0.6828750471765308</c:v>
                </c:pt>
                <c:pt idx="5">
                  <c:v>0.62358933994785959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6D-4A49-82EB-C258D43D3473}"/>
            </c:ext>
          </c:extLst>
        </c:ser>
        <c:ser>
          <c:idx val="2"/>
          <c:order val="2"/>
          <c:tx>
            <c:strRef>
              <c:f>AEEI!$B$64</c:f>
              <c:strCache>
                <c:ptCount val="1"/>
                <c:pt idx="0">
                  <c:v>AEEI_EXOGEN_ELE_AFTER2025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AEEI!$C$64:$L$64</c:f>
              <c:numCache>
                <c:formatCode>0.0000</c:formatCode>
                <c:ptCount val="10"/>
                <c:pt idx="0">
                  <c:v>1</c:v>
                </c:pt>
                <c:pt idx="1">
                  <c:v>0.89674492333660416</c:v>
                </c:pt>
                <c:pt idx="2">
                  <c:v>0.81889150461300619</c:v>
                </c:pt>
                <c:pt idx="3">
                  <c:v>0.74779714819265453</c:v>
                </c:pt>
                <c:pt idx="4">
                  <c:v>0.6828750471765308</c:v>
                </c:pt>
                <c:pt idx="5">
                  <c:v>0.62358933994785959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6D-4A49-82EB-C258D43D3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006992"/>
        <c:axId val="287007552"/>
      </c:lineChart>
      <c:catAx>
        <c:axId val="2870069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87007552"/>
        <c:crosses val="autoZero"/>
        <c:auto val="1"/>
        <c:lblAlgn val="ctr"/>
        <c:lblOffset val="100"/>
        <c:noMultiLvlLbl val="0"/>
      </c:catAx>
      <c:valAx>
        <c:axId val="28700755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87006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904239128256482"/>
          <c:y val="0.11458916593759115"/>
          <c:w val="0.31429098333247391"/>
          <c:h val="0.5948957421988918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623776993553"/>
          <c:y val="5.1400554097404488E-2"/>
          <c:w val="0.50546821222369309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AEEI!$B$66</c:f>
              <c:strCache>
                <c:ptCount val="1"/>
                <c:pt idx="0">
                  <c:v>AEEI_EXOGEN_GEN_YR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AEEI!$C$66:$L$66</c:f>
              <c:numCache>
                <c:formatCode>0.0000</c:formatCode>
                <c:ptCount val="10"/>
                <c:pt idx="0">
                  <c:v>1</c:v>
                </c:pt>
                <c:pt idx="1">
                  <c:v>0.94433672421240433</c:v>
                </c:pt>
                <c:pt idx="2">
                  <c:v>0.90032493558426496</c:v>
                </c:pt>
                <c:pt idx="3">
                  <c:v>0.85836436183380982</c:v>
                </c:pt>
                <c:pt idx="4">
                  <c:v>0.81835940397255014</c:v>
                </c:pt>
                <c:pt idx="5">
                  <c:v>0.78021891850161895</c:v>
                </c:pt>
                <c:pt idx="6">
                  <c:v>0.74385600975907429</c:v>
                </c:pt>
                <c:pt idx="7">
                  <c:v>0.7091878319450724</c:v>
                </c:pt>
                <c:pt idx="8">
                  <c:v>0.67613540037385833</c:v>
                </c:pt>
                <c:pt idx="9">
                  <c:v>0.64462341152255598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F-4BDD-9336-9519E1C3E036}"/>
            </c:ext>
          </c:extLst>
        </c:ser>
        <c:ser>
          <c:idx val="1"/>
          <c:order val="1"/>
          <c:tx>
            <c:strRef>
              <c:f>AEEI!$B$68</c:f>
              <c:strCache>
                <c:ptCount val="1"/>
                <c:pt idx="0">
                  <c:v>AEEI_EXOGEN_GEN_YR_AFTER2020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AEEI!$C$68:$L$68</c:f>
              <c:numCache>
                <c:formatCode>0.0000</c:formatCode>
                <c:ptCount val="10"/>
                <c:pt idx="0">
                  <c:v>1</c:v>
                </c:pt>
                <c:pt idx="1">
                  <c:v>0.95294982124365402</c:v>
                </c:pt>
                <c:pt idx="2">
                  <c:v>0.91543685666160513</c:v>
                </c:pt>
                <c:pt idx="3">
                  <c:v>0.87940059366484791</c:v>
                </c:pt>
                <c:pt idx="4">
                  <c:v>0.84478290174846793</c:v>
                </c:pt>
                <c:pt idx="5">
                  <c:v>0.81152793872066309</c:v>
                </c:pt>
                <c:pt idx="6">
                  <c:v>0.77958206062307112</c:v>
                </c:pt>
                <c:pt idx="7">
                  <c:v>0.74889373519709179</c:v>
                </c:pt>
                <c:pt idx="8">
                  <c:v>0.71941345875661389</c:v>
                </c:pt>
                <c:pt idx="9">
                  <c:v>0.6910936763330584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F-4BDD-9336-9519E1C3E036}"/>
            </c:ext>
          </c:extLst>
        </c:ser>
        <c:ser>
          <c:idx val="2"/>
          <c:order val="2"/>
          <c:tx>
            <c:strRef>
              <c:f>AEEI!$B$70</c:f>
              <c:strCache>
                <c:ptCount val="1"/>
                <c:pt idx="0">
                  <c:v>AEEI_EXOGEN_GEN_YR_AFTER2025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AEEI!$C$70:$L$70</c:f>
              <c:numCache>
                <c:formatCode>0.0000</c:formatCode>
                <c:ptCount val="10"/>
                <c:pt idx="0">
                  <c:v>1</c:v>
                </c:pt>
                <c:pt idx="1">
                  <c:v>0.96453569939339068</c:v>
                </c:pt>
                <c:pt idx="2">
                  <c:v>0.93594478410895088</c:v>
                </c:pt>
                <c:pt idx="3">
                  <c:v>0.90820136512487215</c:v>
                </c:pt>
                <c:pt idx="4">
                  <c:v>0.88128032082570495</c:v>
                </c:pt>
                <c:pt idx="5">
                  <c:v>0.85515727425478172</c:v>
                </c:pt>
                <c:pt idx="6">
                  <c:v>0.82980857104092753</c:v>
                </c:pt>
                <c:pt idx="7">
                  <c:v>0.80521125797946802</c:v>
                </c:pt>
                <c:pt idx="8">
                  <c:v>0.78134306224814698</c:v>
                </c:pt>
                <c:pt idx="9">
                  <c:v>0.75818237123912491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2F-4BDD-9336-9519E1C3E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093744"/>
        <c:axId val="287094304"/>
      </c:lineChart>
      <c:catAx>
        <c:axId val="28709374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87094304"/>
        <c:crosses val="autoZero"/>
        <c:auto val="1"/>
        <c:lblAlgn val="ctr"/>
        <c:lblOffset val="100"/>
        <c:noMultiLvlLbl val="0"/>
      </c:catAx>
      <c:valAx>
        <c:axId val="28709430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87093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756785755379773"/>
          <c:y val="0.10532990667833188"/>
          <c:w val="0.36576551706124089"/>
          <c:h val="0.6041550014581510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623776993553"/>
          <c:y val="5.1400554097404488E-2"/>
          <c:w val="0.55980244227072495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AEEI!$B$72</c:f>
              <c:strCache>
                <c:ptCount val="1"/>
                <c:pt idx="0">
                  <c:v>AEEI_EXOGEN_HH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AEEI!$C$72:$L$72</c:f>
              <c:numCache>
                <c:formatCode>0.0000</c:formatCode>
                <c:ptCount val="10"/>
                <c:pt idx="0">
                  <c:v>1</c:v>
                </c:pt>
                <c:pt idx="1">
                  <c:v>0.82017370608486562</c:v>
                </c:pt>
                <c:pt idx="2">
                  <c:v>0.6952815588144533</c:v>
                </c:pt>
                <c:pt idx="3">
                  <c:v>0.58940739314244195</c:v>
                </c:pt>
                <c:pt idx="4">
                  <c:v>0.49965524137204753</c:v>
                </c:pt>
                <c:pt idx="5">
                  <c:v>0.42357011998019667</c:v>
                </c:pt>
                <c:pt idx="6">
                  <c:v>0.35907087864699633</c:v>
                </c:pt>
                <c:pt idx="7">
                  <c:v>0.30439327471530325</c:v>
                </c:pt>
                <c:pt idx="8">
                  <c:v>0.25804171600057763</c:v>
                </c:pt>
                <c:pt idx="9">
                  <c:v>0.21874835197590914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4-4F9A-868F-238972F3076A}"/>
            </c:ext>
          </c:extLst>
        </c:ser>
        <c:ser>
          <c:idx val="1"/>
          <c:order val="1"/>
          <c:tx>
            <c:strRef>
              <c:f>AEEI!$B$74</c:f>
              <c:strCache>
                <c:ptCount val="1"/>
                <c:pt idx="0">
                  <c:v>AEEI_EXOGEN_HH_AFTER2020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AEEI!$C$74:$L$74</c:f>
              <c:numCache>
                <c:formatCode>0.0000</c:formatCode>
                <c:ptCount val="10"/>
                <c:pt idx="0">
                  <c:v>1</c:v>
                </c:pt>
                <c:pt idx="1">
                  <c:v>0.840730551469559</c:v>
                </c:pt>
                <c:pt idx="2">
                  <c:v>0.72756341757520193</c:v>
                </c:pt>
                <c:pt idx="3">
                  <c:v>0.62962922623476736</c:v>
                </c:pt>
                <c:pt idx="4">
                  <c:v>0.54487753638055336</c:v>
                </c:pt>
                <c:pt idx="5">
                  <c:v>0.47153390802326012</c:v>
                </c:pt>
                <c:pt idx="6">
                  <c:v>0.40806275093051114</c:v>
                </c:pt>
                <c:pt idx="7">
                  <c:v>0.35313517408542855</c:v>
                </c:pt>
                <c:pt idx="8">
                  <c:v>0.30560116279170457</c:v>
                </c:pt>
                <c:pt idx="9">
                  <c:v>0.26446550089923648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4-4F9A-868F-238972F3076A}"/>
            </c:ext>
          </c:extLst>
        </c:ser>
        <c:ser>
          <c:idx val="2"/>
          <c:order val="2"/>
          <c:tx>
            <c:strRef>
              <c:f>AEEI!$B$76</c:f>
              <c:strCache>
                <c:ptCount val="1"/>
                <c:pt idx="0">
                  <c:v>AEEI_EXOGEN_HH_AFTER2025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AEEI!$C$76:$L$76</c:f>
              <c:numCache>
                <c:formatCode>0.0000</c:formatCode>
                <c:ptCount val="10"/>
                <c:pt idx="0">
                  <c:v>1</c:v>
                </c:pt>
                <c:pt idx="1">
                  <c:v>0.84593629727762731</c:v>
                </c:pt>
                <c:pt idx="2">
                  <c:v>0.73584392704553458</c:v>
                </c:pt>
                <c:pt idx="3">
                  <c:v>0.64007926685771521</c:v>
                </c:pt>
                <c:pt idx="4">
                  <c:v>0.55677767092009667</c:v>
                </c:pt>
                <c:pt idx="5">
                  <c:v>0.48431716333676889</c:v>
                </c:pt>
                <c:pt idx="6">
                  <c:v>0.42128685641245267</c:v>
                </c:pt>
                <c:pt idx="7">
                  <c:v>0.36645947907998117</c:v>
                </c:pt>
                <c:pt idx="8">
                  <c:v>0.31876748055034176</c:v>
                </c:pt>
                <c:pt idx="9">
                  <c:v>0.27728224389642592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F4-4F9A-868F-238972F30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098224"/>
        <c:axId val="287190560"/>
      </c:lineChart>
      <c:catAx>
        <c:axId val="28709822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87190560"/>
        <c:crosses val="autoZero"/>
        <c:auto val="1"/>
        <c:lblAlgn val="ctr"/>
        <c:lblOffset val="100"/>
        <c:noMultiLvlLbl val="0"/>
      </c:catAx>
      <c:valAx>
        <c:axId val="28719056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87098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403378938439951"/>
          <c:y val="6.8292869641294843E-2"/>
          <c:w val="0.30929968243431244"/>
          <c:h val="0.6411920384951880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623776993553"/>
          <c:y val="5.1400554097404488E-2"/>
          <c:w val="0.51122196153988209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AEEI!$B$78</c:f>
              <c:strCache>
                <c:ptCount val="1"/>
                <c:pt idx="0">
                  <c:v>AEEI_EXOGEN_TRN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AEEI!$C$78:$L$78</c:f>
              <c:numCache>
                <c:formatCode>0.0000</c:formatCode>
                <c:ptCount val="10"/>
                <c:pt idx="0">
                  <c:v>1</c:v>
                </c:pt>
                <c:pt idx="1">
                  <c:v>0.83710243641489024</c:v>
                </c:pt>
                <c:pt idx="2">
                  <c:v>0.72181756185799884</c:v>
                </c:pt>
                <c:pt idx="3">
                  <c:v>0.622409599998338</c:v>
                </c:pt>
                <c:pt idx="4">
                  <c:v>0.53669199897674713</c:v>
                </c:pt>
                <c:pt idx="5">
                  <c:v>0.46277933657582698</c:v>
                </c:pt>
                <c:pt idx="6">
                  <c:v>0.39904584895971507</c:v>
                </c:pt>
                <c:pt idx="7">
                  <c:v>0.3440896707925688</c:v>
                </c:pt>
                <c:pt idx="8">
                  <c:v>0.29670200017063952</c:v>
                </c:pt>
                <c:pt idx="9">
                  <c:v>0.25584051012774367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4-4C79-BE6D-907F44AED5D6}"/>
            </c:ext>
          </c:extLst>
        </c:ser>
        <c:ser>
          <c:idx val="1"/>
          <c:order val="1"/>
          <c:tx>
            <c:strRef>
              <c:f>AEEI!$B$80</c:f>
              <c:strCache>
                <c:ptCount val="1"/>
                <c:pt idx="0">
                  <c:v>AEEI_EXOGEN_TRN_AFTER2020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AEEI!$C$80:$L$80</c:f>
              <c:numCache>
                <c:formatCode>0.0000</c:formatCode>
                <c:ptCount val="10"/>
                <c:pt idx="0">
                  <c:v>1</c:v>
                </c:pt>
                <c:pt idx="1">
                  <c:v>0.84593629727762731</c:v>
                </c:pt>
                <c:pt idx="2">
                  <c:v>0.73584392704553458</c:v>
                </c:pt>
                <c:pt idx="3">
                  <c:v>0.64007926685771521</c:v>
                </c:pt>
                <c:pt idx="4">
                  <c:v>0.55677767092009667</c:v>
                </c:pt>
                <c:pt idx="5">
                  <c:v>0.48431716333676889</c:v>
                </c:pt>
                <c:pt idx="6">
                  <c:v>0.42128685641245267</c:v>
                </c:pt>
                <c:pt idx="7">
                  <c:v>0.36645947907998117</c:v>
                </c:pt>
                <c:pt idx="8">
                  <c:v>0.31876748055034176</c:v>
                </c:pt>
                <c:pt idx="9">
                  <c:v>0.27728224389642592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4-4C79-BE6D-907F44AED5D6}"/>
            </c:ext>
          </c:extLst>
        </c:ser>
        <c:ser>
          <c:idx val="2"/>
          <c:order val="2"/>
          <c:tx>
            <c:strRef>
              <c:f>AEEI!$B$82</c:f>
              <c:strCache>
                <c:ptCount val="1"/>
                <c:pt idx="0">
                  <c:v>AEEI_EXOGEN_TRN_AFTER2025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AEEI!$C$82:$L$82</c:f>
              <c:numCache>
                <c:formatCode>0.0000</c:formatCode>
                <c:ptCount val="10"/>
                <c:pt idx="0">
                  <c:v>1</c:v>
                </c:pt>
                <c:pt idx="1">
                  <c:v>0.8564284004586451</c:v>
                </c:pt>
                <c:pt idx="2">
                  <c:v>0.75266249883237901</c:v>
                </c:pt>
                <c:pt idx="3">
                  <c:v>0.66146899944609672</c:v>
                </c:pt>
                <c:pt idx="4">
                  <c:v>0.58132461482668141</c:v>
                </c:pt>
                <c:pt idx="5">
                  <c:v>0.51089062085505665</c:v>
                </c:pt>
                <c:pt idx="6">
                  <c:v>0.44899049484681369</c:v>
                </c:pt>
                <c:pt idx="7">
                  <c:v>0.39459026303005873</c:v>
                </c:pt>
                <c:pt idx="8">
                  <c:v>0.34678122914662818</c:v>
                </c:pt>
                <c:pt idx="9">
                  <c:v>0.3047647956768903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E4-4C79-BE6D-907F44AED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194480"/>
        <c:axId val="287195040"/>
      </c:lineChart>
      <c:catAx>
        <c:axId val="28719448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87195040"/>
        <c:crosses val="autoZero"/>
        <c:auto val="1"/>
        <c:lblAlgn val="ctr"/>
        <c:lblOffset val="100"/>
        <c:noMultiLvlLbl val="0"/>
      </c:catAx>
      <c:valAx>
        <c:axId val="28719504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87194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618963822272099"/>
          <c:y val="8.6811388159813374E-2"/>
          <c:w val="0.36714375413939326"/>
          <c:h val="0.571747594050743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83</xdr:row>
      <xdr:rowOff>0</xdr:rowOff>
    </xdr:from>
    <xdr:to>
      <xdr:col>17</xdr:col>
      <xdr:colOff>847725</xdr:colOff>
      <xdr:row>98</xdr:row>
      <xdr:rowOff>171449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100</xdr:row>
      <xdr:rowOff>0</xdr:rowOff>
    </xdr:from>
    <xdr:to>
      <xdr:col>7</xdr:col>
      <xdr:colOff>390525</xdr:colOff>
      <xdr:row>115</xdr:row>
      <xdr:rowOff>171449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100</xdr:row>
      <xdr:rowOff>0</xdr:rowOff>
    </xdr:from>
    <xdr:to>
      <xdr:col>17</xdr:col>
      <xdr:colOff>847725</xdr:colOff>
      <xdr:row>115</xdr:row>
      <xdr:rowOff>171449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390525</xdr:colOff>
      <xdr:row>98</xdr:row>
      <xdr:rowOff>171449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117</xdr:row>
      <xdr:rowOff>0</xdr:rowOff>
    </xdr:from>
    <xdr:to>
      <xdr:col>5</xdr:col>
      <xdr:colOff>23812</xdr:colOff>
      <xdr:row>131</xdr:row>
      <xdr:rowOff>76200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59532</xdr:colOff>
      <xdr:row>117</xdr:row>
      <xdr:rowOff>0</xdr:rowOff>
    </xdr:from>
    <xdr:to>
      <xdr:col>12</xdr:col>
      <xdr:colOff>500063</xdr:colOff>
      <xdr:row>131</xdr:row>
      <xdr:rowOff>76200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511969</xdr:colOff>
      <xdr:row>117</xdr:row>
      <xdr:rowOff>0</xdr:rowOff>
    </xdr:from>
    <xdr:to>
      <xdr:col>17</xdr:col>
      <xdr:colOff>2119313</xdr:colOff>
      <xdr:row>131</xdr:row>
      <xdr:rowOff>76200</xdr:rowOff>
    </xdr:to>
    <xdr:graphicFrame macro="">
      <xdr:nvGraphicFramePr>
        <xdr:cNvPr id="14" name="Diagram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35719</xdr:colOff>
      <xdr:row>117</xdr:row>
      <xdr:rowOff>0</xdr:rowOff>
    </xdr:from>
    <xdr:to>
      <xdr:col>21</xdr:col>
      <xdr:colOff>1559718</xdr:colOff>
      <xdr:row>131</xdr:row>
      <xdr:rowOff>76200</xdr:rowOff>
    </xdr:to>
    <xdr:graphicFrame macro="">
      <xdr:nvGraphicFramePr>
        <xdr:cNvPr id="15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1750220</xdr:colOff>
      <xdr:row>117</xdr:row>
      <xdr:rowOff>0</xdr:rowOff>
    </xdr:from>
    <xdr:to>
      <xdr:col>22</xdr:col>
      <xdr:colOff>1202532</xdr:colOff>
      <xdr:row>131</xdr:row>
      <xdr:rowOff>76200</xdr:rowOff>
    </xdr:to>
    <xdr:graphicFrame macro="">
      <xdr:nvGraphicFramePr>
        <xdr:cNvPr id="16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AMS/NEWAGE_REEEM/xcel_data/OriginalEXCELDateien/AEEI_2009_205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AMS/NEWAGE_REEEM/xcel_data/OriginalEXCELDateien/aeei_205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m/Desktop/REEEM/coupling%20newage%20times/baseline%20scenario/calibration/calibration_manag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EEI_ELE_C"/>
      <sheetName val="AEEI_STROM"/>
      <sheetName val="AEEI_DEU"/>
      <sheetName val="AEEI_NEU"/>
      <sheetName val="AEEI"/>
      <sheetName val="AEEI_EMERGE"/>
      <sheetName val="Tabelle3"/>
    </sheetNames>
    <sheetDataSet>
      <sheetData sheetId="0" refreshError="1">
        <row r="3">
          <cell r="C3">
            <v>0.99700374750093756</v>
          </cell>
          <cell r="D3">
            <v>0.994513729395611</v>
          </cell>
          <cell r="E3">
            <v>0.99202993011361429</v>
          </cell>
          <cell r="F3">
            <v>0.98955233412342847</v>
          </cell>
          <cell r="G3">
            <v>0.98708092593232422</v>
          </cell>
          <cell r="H3">
            <v>0.98461569008626582</v>
          </cell>
          <cell r="I3">
            <v>0.97380410372114601</v>
          </cell>
          <cell r="J3">
            <v>0.96311123413142108</v>
          </cell>
          <cell r="K3">
            <v>0.9525357777458775</v>
          </cell>
        </row>
      </sheetData>
      <sheetData sheetId="1" refreshError="1"/>
      <sheetData sheetId="2" refreshError="1">
        <row r="3">
          <cell r="C3">
            <v>0.97623872383386012</v>
          </cell>
          <cell r="D3">
            <v>0.95686952400879888</v>
          </cell>
          <cell r="E3">
            <v>0.93788462147978224</v>
          </cell>
          <cell r="F3">
            <v>0.91927639154299767</v>
          </cell>
          <cell r="G3">
            <v>0.90103736077362651</v>
          </cell>
          <cell r="H3">
            <v>0.90103736077362651</v>
          </cell>
          <cell r="I3">
            <v>0.9</v>
          </cell>
          <cell r="J3">
            <v>1</v>
          </cell>
          <cell r="K3">
            <v>1</v>
          </cell>
        </row>
      </sheetData>
      <sheetData sheetId="3" refreshError="1">
        <row r="3">
          <cell r="C3">
            <v>0.93578859865046549</v>
          </cell>
          <cell r="D3">
            <v>0.88544014293650375</v>
          </cell>
          <cell r="E3">
            <v>0.83780059711569133</v>
          </cell>
          <cell r="F3">
            <v>0.7927242130671549</v>
          </cell>
          <cell r="G3">
            <v>0.75007308439070342</v>
          </cell>
          <cell r="H3">
            <v>0.70971672449687451</v>
          </cell>
          <cell r="I3">
            <v>0.6715316673970968</v>
          </cell>
          <cell r="J3">
            <v>0.63540108997263878</v>
          </cell>
          <cell r="K3">
            <v>0.60121445456670775</v>
          </cell>
        </row>
      </sheetData>
      <sheetData sheetId="4" refreshError="1">
        <row r="3">
          <cell r="C3">
            <v>0.96745043619576843</v>
          </cell>
          <cell r="D3">
            <v>0.94113659778319003</v>
          </cell>
          <cell r="E3">
            <v>0.91553847365022478</v>
          </cell>
          <cell r="F3">
            <v>0.89063659697025432</v>
          </cell>
          <cell r="G3">
            <v>0.86641203039797621</v>
          </cell>
          <cell r="H3">
            <v>0.83946143083464253</v>
          </cell>
          <cell r="I3">
            <v>0.8</v>
          </cell>
          <cell r="J3">
            <v>0.75</v>
          </cell>
          <cell r="K3">
            <v>0.65</v>
          </cell>
        </row>
      </sheetData>
      <sheetData sheetId="5" refreshError="1">
        <row r="3">
          <cell r="C3">
            <v>0.91888569302058554</v>
          </cell>
          <cell r="D3">
            <v>0.85633967224941354</v>
          </cell>
          <cell r="E3">
            <v>0.79805098701412125</v>
          </cell>
          <cell r="F3">
            <v>0.74372985219901921</v>
          </cell>
          <cell r="G3">
            <v>0.69310620756388774</v>
          </cell>
          <cell r="H3">
            <v>0.64592837512597623</v>
          </cell>
          <cell r="I3">
            <v>0.60196180793031784</v>
          </cell>
          <cell r="J3">
            <v>0.56098792398780395</v>
          </cell>
          <cell r="K3">
            <v>0.5228030195838872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EEI_01"/>
      <sheetName val="AEEI_Various"/>
      <sheetName val="AEEI"/>
      <sheetName val="AEEI_TRN"/>
      <sheetName val="AEEI_HH"/>
      <sheetName val="AEEI_STROM"/>
      <sheetName val="AEEI_ELE_PROD"/>
    </sheetNames>
    <sheetDataSet>
      <sheetData sheetId="0" refreshError="1"/>
      <sheetData sheetId="1" refreshError="1"/>
      <sheetData sheetId="2" refreshError="1">
        <row r="22">
          <cell r="C22">
            <v>0.79259336463992824</v>
          </cell>
          <cell r="D22">
            <v>0.65301896223621858</v>
          </cell>
          <cell r="E22">
            <v>0.53802338508573677</v>
          </cell>
          <cell r="F22">
            <v>0.44327834203749267</v>
          </cell>
          <cell r="G22">
            <v>0.36521774697245868</v>
          </cell>
          <cell r="H22">
            <v>0.30090349573712588</v>
          </cell>
          <cell r="I22">
            <v>0.24791487954075359</v>
          </cell>
          <cell r="J22">
            <v>0.20425747247350146</v>
          </cell>
          <cell r="K22">
            <v>0.16828806378442832</v>
          </cell>
        </row>
        <row r="46">
          <cell r="C46">
            <v>0.82272016838714968</v>
          </cell>
          <cell r="D46">
            <v>0.69924429284192158</v>
          </cell>
          <cell r="E46">
            <v>0.59429998176720988</v>
          </cell>
          <cell r="F46">
            <v>0.50510597218181708</v>
          </cell>
          <cell r="G46">
            <v>0.42929841992435896</v>
          </cell>
          <cell r="H46">
            <v>0.36486825240548115</v>
          </cell>
          <cell r="I46">
            <v>0.31010792361380424</v>
          </cell>
          <cell r="J46">
            <v>0.26356616026212643</v>
          </cell>
          <cell r="K46">
            <v>0.22400949974381315</v>
          </cell>
        </row>
        <row r="70">
          <cell r="C70">
            <v>0.83891485948837541</v>
          </cell>
          <cell r="D70">
            <v>0.72468531274303727</v>
          </cell>
          <cell r="E70">
            <v>0.62600965588540858</v>
          </cell>
          <cell r="F70">
            <v>0.54077001751065634</v>
          </cell>
          <cell r="G70">
            <v>0.46713690290426679</v>
          </cell>
          <cell r="H70">
            <v>0.40352992767519696</v>
          </cell>
          <cell r="I70">
            <v>0.34858389803325152</v>
          </cell>
          <cell r="J70">
            <v>0.3011195096931219</v>
          </cell>
          <cell r="K70">
            <v>0.26011803651692722</v>
          </cell>
        </row>
      </sheetData>
      <sheetData sheetId="3" refreshError="1">
        <row r="22">
          <cell r="C22">
            <v>0.83710243641489024</v>
          </cell>
          <cell r="D22">
            <v>0.72181756185799884</v>
          </cell>
          <cell r="E22">
            <v>0.622409599998338</v>
          </cell>
          <cell r="F22">
            <v>0.53669199897674713</v>
          </cell>
          <cell r="G22">
            <v>0.46277933657582698</v>
          </cell>
          <cell r="H22">
            <v>0.39904584895971507</v>
          </cell>
          <cell r="I22">
            <v>0.3440896707925688</v>
          </cell>
          <cell r="J22">
            <v>0.29670200017063952</v>
          </cell>
          <cell r="K22">
            <v>0.25584051012774367</v>
          </cell>
        </row>
        <row r="46">
          <cell r="C46">
            <v>0.84593629727762731</v>
          </cell>
          <cell r="D46">
            <v>0.73584392704553458</v>
          </cell>
          <cell r="E46">
            <v>0.64007926685771521</v>
          </cell>
          <cell r="F46">
            <v>0.55677767092009667</v>
          </cell>
          <cell r="G46">
            <v>0.48431716333676889</v>
          </cell>
          <cell r="H46">
            <v>0.42128685641245267</v>
          </cell>
          <cell r="I46">
            <v>0.36645947907998117</v>
          </cell>
          <cell r="J46">
            <v>0.31876748055034176</v>
          </cell>
          <cell r="K46">
            <v>0.27728224389642592</v>
          </cell>
        </row>
        <row r="70">
          <cell r="C70">
            <v>0.8564284004586451</v>
          </cell>
          <cell r="D70">
            <v>0.75266249883237901</v>
          </cell>
          <cell r="E70">
            <v>0.66146899944609672</v>
          </cell>
          <cell r="F70">
            <v>0.58132461482668141</v>
          </cell>
          <cell r="G70">
            <v>0.51089062085505665</v>
          </cell>
          <cell r="H70">
            <v>0.44899049484681369</v>
          </cell>
          <cell r="I70">
            <v>0.39459026303005873</v>
          </cell>
          <cell r="J70">
            <v>0.34678122914662818</v>
          </cell>
          <cell r="K70">
            <v>0.3047647956768903</v>
          </cell>
        </row>
      </sheetData>
      <sheetData sheetId="4" refreshError="1">
        <row r="22">
          <cell r="C22">
            <v>0.82017370608486562</v>
          </cell>
          <cell r="D22">
            <v>0.6952815588144533</v>
          </cell>
          <cell r="E22">
            <v>0.58940739314244195</v>
          </cell>
          <cell r="F22">
            <v>0.49965524137204753</v>
          </cell>
          <cell r="G22">
            <v>0.42357011998019667</v>
          </cell>
          <cell r="H22">
            <v>0.35907087864699633</v>
          </cell>
          <cell r="I22">
            <v>0.30439327471530325</v>
          </cell>
          <cell r="J22">
            <v>0.25804171600057763</v>
          </cell>
          <cell r="K22">
            <v>0.21874835197590914</v>
          </cell>
        </row>
        <row r="46">
          <cell r="C46">
            <v>0.840730551469559</v>
          </cell>
          <cell r="D46">
            <v>0.72756341757520193</v>
          </cell>
          <cell r="E46">
            <v>0.62962922623476736</v>
          </cell>
          <cell r="F46">
            <v>0.54487753638055336</v>
          </cell>
          <cell r="G46">
            <v>0.47153390802326012</v>
          </cell>
          <cell r="H46">
            <v>0.40806275093051114</v>
          </cell>
          <cell r="I46">
            <v>0.35313517408542855</v>
          </cell>
          <cell r="J46">
            <v>0.30560116279170457</v>
          </cell>
          <cell r="K46">
            <v>0.26446550089923648</v>
          </cell>
        </row>
        <row r="70">
          <cell r="C70">
            <v>0.84593629727762731</v>
          </cell>
          <cell r="D70">
            <v>0.73584392704553458</v>
          </cell>
          <cell r="E70">
            <v>0.64007926685771521</v>
          </cell>
          <cell r="F70">
            <v>0.55677767092009667</v>
          </cell>
          <cell r="G70">
            <v>0.48431716333676889</v>
          </cell>
          <cell r="H70">
            <v>0.42128685641245267</v>
          </cell>
          <cell r="I70">
            <v>0.36645947907998117</v>
          </cell>
          <cell r="J70">
            <v>0.31876748055034176</v>
          </cell>
          <cell r="K70">
            <v>0.27728224389642592</v>
          </cell>
        </row>
      </sheetData>
      <sheetData sheetId="5" refreshError="1">
        <row r="22">
          <cell r="C22">
            <v>0.88043267279616</v>
          </cell>
          <cell r="D22">
            <v>0.79178926591112386</v>
          </cell>
          <cell r="E22">
            <v>0.71207062275530153</v>
          </cell>
          <cell r="F22">
            <v>0.64037818346483788</v>
          </cell>
          <cell r="G22">
            <v>0.57590385665811727</v>
          </cell>
          <cell r="H22">
            <v>0.56945068721493575</v>
          </cell>
          <cell r="I22">
            <v>0.52001223304535049</v>
          </cell>
          <cell r="J22">
            <v>0.47486591655432703</v>
          </cell>
          <cell r="K22">
            <v>0.43363910380415094</v>
          </cell>
        </row>
        <row r="46">
          <cell r="C46">
            <v>0.89674492333660416</v>
          </cell>
          <cell r="D46">
            <v>0.81889150461300619</v>
          </cell>
          <cell r="E46">
            <v>0.74779714819265453</v>
          </cell>
          <cell r="F46">
            <v>0.6828750471765308</v>
          </cell>
          <cell r="G46">
            <v>0.62358933994785959</v>
          </cell>
          <cell r="H46">
            <v>0.56945068721493575</v>
          </cell>
          <cell r="I46">
            <v>0.52001223304535049</v>
          </cell>
          <cell r="J46">
            <v>0.47486591655432703</v>
          </cell>
          <cell r="K46">
            <v>0.43363910380415094</v>
          </cell>
        </row>
        <row r="70">
          <cell r="C70">
            <v>0.89674492333660416</v>
          </cell>
          <cell r="D70">
            <v>0.81889150461300619</v>
          </cell>
          <cell r="E70">
            <v>0.74779714819265453</v>
          </cell>
          <cell r="F70">
            <v>0.6828750471765308</v>
          </cell>
          <cell r="G70">
            <v>0.62358933994785959</v>
          </cell>
          <cell r="H70">
            <v>0.56945068721493575</v>
          </cell>
          <cell r="I70">
            <v>0.52001223304535049</v>
          </cell>
          <cell r="J70">
            <v>0.47486591655432703</v>
          </cell>
          <cell r="K70">
            <v>0.43363910380415094</v>
          </cell>
        </row>
      </sheetData>
      <sheetData sheetId="6" refreshError="1">
        <row r="22">
          <cell r="C22">
            <v>0.94433672421240433</v>
          </cell>
          <cell r="D22">
            <v>0.90032493558426496</v>
          </cell>
          <cell r="E22">
            <v>0.85836436183380982</v>
          </cell>
          <cell r="F22">
            <v>0.81835940397255014</v>
          </cell>
          <cell r="G22">
            <v>0.78021891850161895</v>
          </cell>
          <cell r="H22">
            <v>0.74385600975907429</v>
          </cell>
          <cell r="I22">
            <v>0.7091878319450724</v>
          </cell>
          <cell r="J22">
            <v>0.67613540037385833</v>
          </cell>
          <cell r="K22">
            <v>0.64462341152255598</v>
          </cell>
        </row>
        <row r="46">
          <cell r="C46">
            <v>0.95294982124365402</v>
          </cell>
          <cell r="D46">
            <v>0.91543685666160513</v>
          </cell>
          <cell r="E46">
            <v>0.87940059366484791</v>
          </cell>
          <cell r="F46">
            <v>0.84478290174846793</v>
          </cell>
          <cell r="G46">
            <v>0.81152793872066309</v>
          </cell>
          <cell r="H46">
            <v>0.77958206062307112</v>
          </cell>
          <cell r="I46">
            <v>0.74889373519709179</v>
          </cell>
          <cell r="J46">
            <v>0.71941345875661389</v>
          </cell>
          <cell r="K46">
            <v>0.6910936763330584</v>
          </cell>
        </row>
        <row r="70">
          <cell r="C70">
            <v>0.96453569939339068</v>
          </cell>
          <cell r="D70">
            <v>0.93594478410895088</v>
          </cell>
          <cell r="E70">
            <v>0.90820136512487215</v>
          </cell>
          <cell r="F70">
            <v>0.88128032082570495</v>
          </cell>
          <cell r="G70">
            <v>0.85515727425478172</v>
          </cell>
          <cell r="H70">
            <v>0.82980857104092753</v>
          </cell>
          <cell r="I70">
            <v>0.80521125797946802</v>
          </cell>
          <cell r="J70">
            <v>0.78134306224814698</v>
          </cell>
          <cell r="K70">
            <v>0.75818237123912491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P"/>
      <sheetName val="CO2_world"/>
      <sheetName val="CO2_ETS"/>
      <sheetName val="CO2_non-ETS"/>
      <sheetName val="CO2_sec_dis_EU_2011_2015"/>
      <sheetName val="CO2_sec_dis_EU"/>
      <sheetName val="Electricity_prod_EU"/>
      <sheetName val="electricity_consumption_EU"/>
      <sheetName val="Tabelle7"/>
    </sheetNames>
    <sheetDataSet>
      <sheetData sheetId="0"/>
      <sheetData sheetId="1"/>
      <sheetData sheetId="2"/>
      <sheetData sheetId="3"/>
      <sheetData sheetId="4"/>
      <sheetData sheetId="5">
        <row r="2">
          <cell r="AM2" t="str">
            <v>DEU</v>
          </cell>
          <cell r="AO2" t="str">
            <v>ETS</v>
          </cell>
          <cell r="AQ2">
            <v>0</v>
          </cell>
        </row>
        <row r="3">
          <cell r="AM3" t="str">
            <v>DEU</v>
          </cell>
          <cell r="AO3" t="str">
            <v>nonETS</v>
          </cell>
          <cell r="AQ3">
            <v>0</v>
          </cell>
        </row>
        <row r="4">
          <cell r="AM4" t="str">
            <v>DEU</v>
          </cell>
          <cell r="AO4" t="str">
            <v>IRS</v>
          </cell>
          <cell r="AQ4">
            <v>2.3509311489103513E-2</v>
          </cell>
        </row>
        <row r="5">
          <cell r="AM5" t="str">
            <v>DEU</v>
          </cell>
          <cell r="AO5" t="str">
            <v>NFM</v>
          </cell>
          <cell r="AQ5">
            <v>-5.1284880293686767E-2</v>
          </cell>
        </row>
        <row r="6">
          <cell r="AM6" t="str">
            <v>DEU</v>
          </cell>
          <cell r="AO6" t="str">
            <v>NMM</v>
          </cell>
          <cell r="AQ6">
            <v>-1.0260054813474917E-2</v>
          </cell>
        </row>
        <row r="7">
          <cell r="AM7" t="str">
            <v>DEU</v>
          </cell>
          <cell r="AO7" t="str">
            <v>CHM</v>
          </cell>
          <cell r="AQ7">
            <v>-4.3442527189107218E-2</v>
          </cell>
        </row>
        <row r="8">
          <cell r="AM8" t="str">
            <v>DEU</v>
          </cell>
          <cell r="AO8" t="str">
            <v>PPP</v>
          </cell>
          <cell r="AQ8">
            <v>-0.10252846725988016</v>
          </cell>
        </row>
        <row r="9">
          <cell r="AM9" t="str">
            <v>DEU</v>
          </cell>
          <cell r="AO9" t="str">
            <v>FOT</v>
          </cell>
          <cell r="AQ9">
            <v>0.13322889389844469</v>
          </cell>
        </row>
        <row r="10">
          <cell r="AM10" t="str">
            <v>DEU</v>
          </cell>
          <cell r="AO10" t="str">
            <v>c</v>
          </cell>
          <cell r="AQ10">
            <v>1.6266547855027014E-2</v>
          </cell>
        </row>
        <row r="11">
          <cell r="AM11" t="str">
            <v>DEU</v>
          </cell>
          <cell r="AO11" t="str">
            <v>SER</v>
          </cell>
          <cell r="AQ11">
            <v>6.5206881724533594E-2</v>
          </cell>
        </row>
        <row r="12">
          <cell r="AM12" t="str">
            <v>DEU</v>
          </cell>
          <cell r="AO12" t="str">
            <v>TRN</v>
          </cell>
          <cell r="AQ12">
            <v>5.9186339586434489E-2</v>
          </cell>
        </row>
        <row r="13">
          <cell r="AM13" t="str">
            <v>DEU</v>
          </cell>
          <cell r="AO13" t="str">
            <v>AGR</v>
          </cell>
          <cell r="AQ13" t="e">
            <v>#DIV/0!</v>
          </cell>
        </row>
        <row r="14">
          <cell r="AM14" t="str">
            <v>FRA</v>
          </cell>
          <cell r="AO14" t="str">
            <v>ETS</v>
          </cell>
          <cell r="AQ14">
            <v>0</v>
          </cell>
        </row>
        <row r="15">
          <cell r="AM15" t="str">
            <v>FRA</v>
          </cell>
          <cell r="AO15" t="str">
            <v>nonETS</v>
          </cell>
          <cell r="AQ15">
            <v>0</v>
          </cell>
        </row>
        <row r="16">
          <cell r="AM16" t="str">
            <v>FRA</v>
          </cell>
          <cell r="AO16" t="str">
            <v>IRS</v>
          </cell>
          <cell r="AQ16">
            <v>-2.7539854955251686E-2</v>
          </cell>
        </row>
        <row r="17">
          <cell r="AM17" t="str">
            <v>FRA</v>
          </cell>
          <cell r="AO17" t="str">
            <v>NFM</v>
          </cell>
          <cell r="AQ17">
            <v>-6.3175979362652734E-2</v>
          </cell>
        </row>
        <row r="18">
          <cell r="AM18" t="str">
            <v>FRA</v>
          </cell>
          <cell r="AO18" t="str">
            <v>NMM</v>
          </cell>
          <cell r="AQ18">
            <v>-9.0730944854757523E-2</v>
          </cell>
        </row>
        <row r="19">
          <cell r="AM19" t="str">
            <v>FRA</v>
          </cell>
          <cell r="AO19" t="str">
            <v>CHM</v>
          </cell>
          <cell r="AQ19">
            <v>-1.2000839166172006E-2</v>
          </cell>
        </row>
        <row r="20">
          <cell r="AM20" t="str">
            <v>FRA</v>
          </cell>
          <cell r="AO20" t="str">
            <v>PPP</v>
          </cell>
          <cell r="AQ20">
            <v>-4.3212846469124329E-2</v>
          </cell>
        </row>
        <row r="21">
          <cell r="AM21" t="str">
            <v>FRA</v>
          </cell>
          <cell r="AO21" t="str">
            <v>FOT</v>
          </cell>
          <cell r="AQ21">
            <v>-1.3658571916208173E-2</v>
          </cell>
        </row>
        <row r="22">
          <cell r="AM22" t="str">
            <v>FRA</v>
          </cell>
          <cell r="AO22" t="str">
            <v>c</v>
          </cell>
          <cell r="AQ22">
            <v>-4.0686390201558564E-2</v>
          </cell>
        </row>
        <row r="23">
          <cell r="AM23" t="str">
            <v>FRA</v>
          </cell>
          <cell r="AO23" t="str">
            <v>SER</v>
          </cell>
          <cell r="AQ23">
            <v>-4.2422654759744938E-2</v>
          </cell>
        </row>
        <row r="24">
          <cell r="AM24" t="str">
            <v>FRA</v>
          </cell>
          <cell r="AO24" t="str">
            <v>TRN</v>
          </cell>
          <cell r="AQ24">
            <v>-4.6591819103765086E-2</v>
          </cell>
        </row>
        <row r="25">
          <cell r="AM25" t="str">
            <v>FRA</v>
          </cell>
          <cell r="AO25" t="str">
            <v>AGR</v>
          </cell>
          <cell r="AQ25" t="e">
            <v>#DIV/0!</v>
          </cell>
        </row>
        <row r="26">
          <cell r="AM26" t="str">
            <v>ITA</v>
          </cell>
          <cell r="AO26" t="str">
            <v>ETS</v>
          </cell>
          <cell r="AQ26">
            <v>0</v>
          </cell>
        </row>
        <row r="27">
          <cell r="AM27" t="str">
            <v>ITA</v>
          </cell>
          <cell r="AO27" t="str">
            <v>nonETS</v>
          </cell>
          <cell r="AQ27">
            <v>0</v>
          </cell>
        </row>
        <row r="28">
          <cell r="AM28" t="str">
            <v>ITA</v>
          </cell>
          <cell r="AO28" t="str">
            <v>IRS</v>
          </cell>
          <cell r="AQ28">
            <v>-4.5423017945253275E-2</v>
          </cell>
        </row>
        <row r="29">
          <cell r="AM29" t="str">
            <v>ITA</v>
          </cell>
          <cell r="AO29" t="str">
            <v>NFM</v>
          </cell>
          <cell r="AQ29">
            <v>0.15472450827127071</v>
          </cell>
        </row>
        <row r="30">
          <cell r="AM30" t="str">
            <v>ITA</v>
          </cell>
          <cell r="AO30" t="str">
            <v>NMM</v>
          </cell>
          <cell r="AQ30">
            <v>4.2415729195974479E-2</v>
          </cell>
        </row>
        <row r="31">
          <cell r="AM31" t="str">
            <v>ITA</v>
          </cell>
          <cell r="AO31" t="str">
            <v>CHM</v>
          </cell>
          <cell r="AQ31">
            <v>-9.2747534238121154E-2</v>
          </cell>
        </row>
        <row r="32">
          <cell r="AM32" t="str">
            <v>ITA</v>
          </cell>
          <cell r="AO32" t="str">
            <v>PPP</v>
          </cell>
          <cell r="AQ32">
            <v>8.8368886063893551E-2</v>
          </cell>
        </row>
        <row r="33">
          <cell r="AM33" t="str">
            <v>ITA</v>
          </cell>
          <cell r="AO33" t="str">
            <v>FOT</v>
          </cell>
          <cell r="AQ33">
            <v>0.18856862645664049</v>
          </cell>
        </row>
        <row r="34">
          <cell r="AM34" t="str">
            <v>ITA</v>
          </cell>
          <cell r="AO34" t="str">
            <v>c</v>
          </cell>
          <cell r="AQ34">
            <v>-4.2153979142512836E-2</v>
          </cell>
        </row>
        <row r="35">
          <cell r="AM35" t="str">
            <v>ITA</v>
          </cell>
          <cell r="AO35" t="str">
            <v>SER</v>
          </cell>
          <cell r="AQ35">
            <v>0.12140262601055968</v>
          </cell>
        </row>
        <row r="36">
          <cell r="AM36" t="str">
            <v>ITA</v>
          </cell>
          <cell r="AO36" t="str">
            <v>TRN</v>
          </cell>
          <cell r="AQ36">
            <v>-2.2733463239467011E-2</v>
          </cell>
        </row>
        <row r="37">
          <cell r="AM37" t="str">
            <v>ITA</v>
          </cell>
          <cell r="AO37" t="str">
            <v>AGR</v>
          </cell>
          <cell r="AQ37" t="e">
            <v>#DIV/0!</v>
          </cell>
        </row>
        <row r="38">
          <cell r="AM38" t="str">
            <v>POL</v>
          </cell>
          <cell r="AO38" t="str">
            <v>ETS</v>
          </cell>
          <cell r="AQ38">
            <v>0</v>
          </cell>
        </row>
        <row r="39">
          <cell r="AM39" t="str">
            <v>POL</v>
          </cell>
          <cell r="AO39" t="str">
            <v>nonETS</v>
          </cell>
          <cell r="AQ39">
            <v>0</v>
          </cell>
        </row>
        <row r="40">
          <cell r="AM40" t="str">
            <v>POL</v>
          </cell>
          <cell r="AO40" t="str">
            <v>IRS</v>
          </cell>
          <cell r="AQ40">
            <v>-9.0805004262256739E-2</v>
          </cell>
        </row>
        <row r="41">
          <cell r="AM41" t="str">
            <v>POL</v>
          </cell>
          <cell r="AO41" t="str">
            <v>NFM</v>
          </cell>
          <cell r="AQ41">
            <v>-7.9757520918466704E-2</v>
          </cell>
        </row>
        <row r="42">
          <cell r="AM42" t="str">
            <v>POL</v>
          </cell>
          <cell r="AO42" t="str">
            <v>NMM</v>
          </cell>
          <cell r="AQ42">
            <v>-6.9982936342740725E-3</v>
          </cell>
        </row>
        <row r="43">
          <cell r="AM43" t="str">
            <v>POL</v>
          </cell>
          <cell r="AO43" t="str">
            <v>CHM</v>
          </cell>
          <cell r="AQ43">
            <v>-9.89343598517958E-2</v>
          </cell>
        </row>
        <row r="44">
          <cell r="AM44" t="str">
            <v>POL</v>
          </cell>
          <cell r="AO44" t="str">
            <v>PPP</v>
          </cell>
          <cell r="AQ44">
            <v>-4.5327444875093104E-2</v>
          </cell>
        </row>
        <row r="45">
          <cell r="AM45" t="str">
            <v>POL</v>
          </cell>
          <cell r="AO45" t="str">
            <v>FOT</v>
          </cell>
          <cell r="AQ45">
            <v>-7.129493640027329E-2</v>
          </cell>
        </row>
        <row r="46">
          <cell r="AM46" t="str">
            <v>POL</v>
          </cell>
          <cell r="AO46" t="str">
            <v>c</v>
          </cell>
          <cell r="AQ46">
            <v>5.3720102242004075E-2</v>
          </cell>
        </row>
        <row r="47">
          <cell r="AM47" t="str">
            <v>POL</v>
          </cell>
          <cell r="AO47" t="str">
            <v>SER</v>
          </cell>
          <cell r="AQ47">
            <v>-0.10596029437891914</v>
          </cell>
        </row>
        <row r="48">
          <cell r="AM48" t="str">
            <v>POL</v>
          </cell>
          <cell r="AO48" t="str">
            <v>TRN</v>
          </cell>
          <cell r="AQ48">
            <v>-1.3207559827108195E-2</v>
          </cell>
        </row>
        <row r="49">
          <cell r="AM49" t="str">
            <v>POL</v>
          </cell>
          <cell r="AO49" t="str">
            <v>AGR</v>
          </cell>
          <cell r="AQ49" t="e">
            <v>#DIV/0!</v>
          </cell>
        </row>
        <row r="50">
          <cell r="AM50" t="str">
            <v>UKI</v>
          </cell>
          <cell r="AO50" t="str">
            <v>ETS</v>
          </cell>
          <cell r="AQ50">
            <v>0</v>
          </cell>
        </row>
        <row r="51">
          <cell r="AM51" t="str">
            <v>UKI</v>
          </cell>
          <cell r="AO51" t="str">
            <v>nonETS</v>
          </cell>
          <cell r="AQ51">
            <v>0</v>
          </cell>
        </row>
        <row r="52">
          <cell r="AM52" t="str">
            <v>UKI</v>
          </cell>
          <cell r="AO52" t="str">
            <v>IRS</v>
          </cell>
          <cell r="AQ52">
            <v>-7.7144295383485884E-2</v>
          </cell>
        </row>
        <row r="53">
          <cell r="AM53" t="str">
            <v>UKI</v>
          </cell>
          <cell r="AO53" t="str">
            <v>NFM</v>
          </cell>
          <cell r="AQ53">
            <v>-0.15562490936212967</v>
          </cell>
        </row>
        <row r="54">
          <cell r="AM54" t="str">
            <v>UKI</v>
          </cell>
          <cell r="AO54" t="str">
            <v>NMM</v>
          </cell>
          <cell r="AQ54">
            <v>-8.5836623879728638E-2</v>
          </cell>
        </row>
        <row r="55">
          <cell r="AM55" t="str">
            <v>UKI</v>
          </cell>
          <cell r="AO55" t="str">
            <v>CHM</v>
          </cell>
          <cell r="AQ55">
            <v>-4.1205786392467712E-2</v>
          </cell>
        </row>
        <row r="56">
          <cell r="AM56" t="str">
            <v>UKI</v>
          </cell>
          <cell r="AO56" t="str">
            <v>PPP</v>
          </cell>
          <cell r="AQ56">
            <v>1.8763435753031566E-2</v>
          </cell>
        </row>
        <row r="57">
          <cell r="AM57" t="str">
            <v>UKI</v>
          </cell>
          <cell r="AO57" t="str">
            <v>FOT</v>
          </cell>
          <cell r="AQ57">
            <v>-2.5356948326851671E-2</v>
          </cell>
        </row>
        <row r="58">
          <cell r="AM58" t="str">
            <v>UKI</v>
          </cell>
          <cell r="AO58" t="str">
            <v>c</v>
          </cell>
          <cell r="AQ58">
            <v>4.3093350444513012E-2</v>
          </cell>
        </row>
        <row r="59">
          <cell r="AM59" t="str">
            <v>UKI</v>
          </cell>
          <cell r="AO59" t="str">
            <v>SER</v>
          </cell>
          <cell r="AQ59">
            <v>-6.8895284150226166E-2</v>
          </cell>
        </row>
        <row r="60">
          <cell r="AM60" t="str">
            <v>UKI</v>
          </cell>
          <cell r="AO60" t="str">
            <v>TRN</v>
          </cell>
          <cell r="AQ60">
            <v>-8.7978800642686261E-3</v>
          </cell>
        </row>
        <row r="61">
          <cell r="AM61" t="str">
            <v>UKI</v>
          </cell>
          <cell r="AO61" t="str">
            <v>AGR</v>
          </cell>
          <cell r="AQ61" t="e">
            <v>#DIV/0!</v>
          </cell>
        </row>
        <row r="62">
          <cell r="AM62" t="str">
            <v>ESP</v>
          </cell>
          <cell r="AO62" t="str">
            <v>ETS</v>
          </cell>
          <cell r="AQ62">
            <v>0</v>
          </cell>
        </row>
        <row r="63">
          <cell r="AM63" t="str">
            <v>ESP</v>
          </cell>
          <cell r="AO63" t="str">
            <v>nonETS</v>
          </cell>
          <cell r="AQ63">
            <v>0</v>
          </cell>
        </row>
        <row r="64">
          <cell r="AM64" t="str">
            <v>ESP</v>
          </cell>
          <cell r="AO64" t="str">
            <v>IRS</v>
          </cell>
          <cell r="AQ64">
            <v>1.4182499968123596E-2</v>
          </cell>
        </row>
        <row r="65">
          <cell r="AM65" t="str">
            <v>ESP</v>
          </cell>
          <cell r="AO65" t="str">
            <v>NFM</v>
          </cell>
          <cell r="AQ65">
            <v>-3.2235861755167433E-2</v>
          </cell>
        </row>
        <row r="66">
          <cell r="AM66" t="str">
            <v>ESP</v>
          </cell>
          <cell r="AO66" t="str">
            <v>NMM</v>
          </cell>
          <cell r="AQ66">
            <v>2.5326614519257107E-2</v>
          </cell>
        </row>
        <row r="67">
          <cell r="AM67" t="str">
            <v>ESP</v>
          </cell>
          <cell r="AO67" t="str">
            <v>CHM</v>
          </cell>
          <cell r="AQ67">
            <v>-3.9639292865001174E-2</v>
          </cell>
        </row>
        <row r="68">
          <cell r="AM68" t="str">
            <v>ESP</v>
          </cell>
          <cell r="AO68" t="str">
            <v>PPP</v>
          </cell>
          <cell r="AQ68">
            <v>3.5258104494964082E-2</v>
          </cell>
        </row>
        <row r="69">
          <cell r="AM69" t="str">
            <v>ESP</v>
          </cell>
          <cell r="AO69" t="str">
            <v>FOT</v>
          </cell>
          <cell r="AQ69">
            <v>1.79223191833995E-2</v>
          </cell>
        </row>
        <row r="70">
          <cell r="AM70" t="str">
            <v>ESP</v>
          </cell>
          <cell r="AO70" t="str">
            <v>c</v>
          </cell>
          <cell r="AQ70">
            <v>4.2812200425870209E-2</v>
          </cell>
        </row>
        <row r="71">
          <cell r="AM71" t="str">
            <v>ESP</v>
          </cell>
          <cell r="AO71" t="str">
            <v>SER</v>
          </cell>
          <cell r="AQ71">
            <v>8.93055363166817E-3</v>
          </cell>
        </row>
        <row r="72">
          <cell r="AM72" t="str">
            <v>ESP</v>
          </cell>
          <cell r="AO72" t="str">
            <v>TRN</v>
          </cell>
          <cell r="AQ72">
            <v>-2.8138347656566864E-2</v>
          </cell>
        </row>
        <row r="73">
          <cell r="AM73" t="str">
            <v>ESP</v>
          </cell>
          <cell r="AO73" t="str">
            <v>AGR</v>
          </cell>
          <cell r="AQ73" t="e">
            <v>#DIV/0!</v>
          </cell>
        </row>
        <row r="74">
          <cell r="AM74" t="str">
            <v>BNL</v>
          </cell>
          <cell r="AO74" t="str">
            <v>ETS</v>
          </cell>
          <cell r="AQ74">
            <v>0</v>
          </cell>
        </row>
        <row r="75">
          <cell r="AM75" t="str">
            <v>BNL</v>
          </cell>
          <cell r="AO75" t="str">
            <v>nonETS</v>
          </cell>
          <cell r="AQ75">
            <v>0</v>
          </cell>
        </row>
        <row r="76">
          <cell r="AM76" t="str">
            <v>BNL</v>
          </cell>
          <cell r="AO76" t="str">
            <v>IRS</v>
          </cell>
          <cell r="AQ76">
            <v>-2.9452499770906307E-3</v>
          </cell>
        </row>
        <row r="77">
          <cell r="AM77" t="str">
            <v>BNL</v>
          </cell>
          <cell r="AO77" t="str">
            <v>NFM</v>
          </cell>
          <cell r="AQ77">
            <v>-1.539784745945408E-2</v>
          </cell>
        </row>
        <row r="78">
          <cell r="AM78" t="str">
            <v>BNL</v>
          </cell>
          <cell r="AO78" t="str">
            <v>NMM</v>
          </cell>
          <cell r="AQ78">
            <v>-5.0623520494558594E-2</v>
          </cell>
        </row>
        <row r="79">
          <cell r="AM79" t="str">
            <v>BNL</v>
          </cell>
          <cell r="AO79" t="str">
            <v>CHM</v>
          </cell>
          <cell r="AQ79">
            <v>-2.8495370972370374E-2</v>
          </cell>
        </row>
        <row r="80">
          <cell r="AM80" t="str">
            <v>BNL</v>
          </cell>
          <cell r="AO80" t="str">
            <v>PPP</v>
          </cell>
          <cell r="AQ80">
            <v>0.11299151253328255</v>
          </cell>
        </row>
        <row r="81">
          <cell r="AM81" t="str">
            <v>BNL</v>
          </cell>
          <cell r="AO81" t="str">
            <v>FOT</v>
          </cell>
          <cell r="AQ81">
            <v>-6.0188277900274256E-2</v>
          </cell>
        </row>
        <row r="82">
          <cell r="AM82" t="str">
            <v>BNL</v>
          </cell>
          <cell r="AO82" t="str">
            <v>c</v>
          </cell>
          <cell r="AQ82">
            <v>-5.1706694635371808E-2</v>
          </cell>
        </row>
        <row r="83">
          <cell r="AM83" t="str">
            <v>BNL</v>
          </cell>
          <cell r="AO83" t="str">
            <v>SER</v>
          </cell>
          <cell r="AQ83">
            <v>-4.8407123207064522E-2</v>
          </cell>
        </row>
        <row r="84">
          <cell r="AM84" t="str">
            <v>BNL</v>
          </cell>
          <cell r="AO84" t="str">
            <v>TRN</v>
          </cell>
          <cell r="AQ84">
            <v>-3.6692863990541169E-2</v>
          </cell>
        </row>
        <row r="85">
          <cell r="AM85" t="str">
            <v>BNL</v>
          </cell>
          <cell r="AO85" t="str">
            <v>AGR</v>
          </cell>
          <cell r="AQ85" t="e">
            <v>#DIV/0!</v>
          </cell>
        </row>
        <row r="86">
          <cell r="AM86" t="str">
            <v>EUN</v>
          </cell>
          <cell r="AO86" t="str">
            <v>ETS</v>
          </cell>
          <cell r="AQ86">
            <v>0</v>
          </cell>
        </row>
        <row r="87">
          <cell r="AM87" t="str">
            <v>EUN</v>
          </cell>
          <cell r="AO87" t="str">
            <v>nonETS</v>
          </cell>
          <cell r="AQ87">
            <v>0</v>
          </cell>
        </row>
        <row r="88">
          <cell r="AM88" t="str">
            <v>EUN</v>
          </cell>
          <cell r="AO88" t="str">
            <v>IRS</v>
          </cell>
          <cell r="AQ88">
            <v>2.4209186997943277E-2</v>
          </cell>
        </row>
        <row r="89">
          <cell r="AM89" t="str">
            <v>EUN</v>
          </cell>
          <cell r="AO89" t="str">
            <v>NFM</v>
          </cell>
          <cell r="AQ89">
            <v>4.4559757906952942E-2</v>
          </cell>
        </row>
        <row r="90">
          <cell r="AM90" t="str">
            <v>EUN</v>
          </cell>
          <cell r="AO90" t="str">
            <v>NMM</v>
          </cell>
          <cell r="AQ90">
            <v>9.1869570103613966E-3</v>
          </cell>
        </row>
        <row r="91">
          <cell r="AM91" t="str">
            <v>EUN</v>
          </cell>
          <cell r="AO91" t="str">
            <v>CHM</v>
          </cell>
          <cell r="AQ91">
            <v>3.1003127286053738E-2</v>
          </cell>
        </row>
        <row r="92">
          <cell r="AM92" t="str">
            <v>EUN</v>
          </cell>
          <cell r="AO92" t="str">
            <v>PPP</v>
          </cell>
          <cell r="AQ92">
            <v>3.0163000142273799E-2</v>
          </cell>
        </row>
        <row r="93">
          <cell r="AM93" t="str">
            <v>EUN</v>
          </cell>
          <cell r="AO93" t="str">
            <v>FOT</v>
          </cell>
          <cell r="AQ93">
            <v>-3.0384362986047617E-2</v>
          </cell>
        </row>
        <row r="94">
          <cell r="AM94" t="str">
            <v>EUN</v>
          </cell>
          <cell r="AO94" t="str">
            <v>c</v>
          </cell>
          <cell r="AQ94">
            <v>1.7877610330280014E-2</v>
          </cell>
        </row>
        <row r="95">
          <cell r="AM95" t="str">
            <v>EUN</v>
          </cell>
          <cell r="AO95" t="str">
            <v>SER</v>
          </cell>
          <cell r="AQ95">
            <v>2.6617281619615518E-2</v>
          </cell>
        </row>
        <row r="96">
          <cell r="AM96" t="str">
            <v>EUN</v>
          </cell>
          <cell r="AO96" t="str">
            <v>TRN</v>
          </cell>
          <cell r="AQ96">
            <v>-7.3442131424500401E-3</v>
          </cell>
        </row>
        <row r="97">
          <cell r="AM97" t="str">
            <v>EUN</v>
          </cell>
          <cell r="AO97" t="str">
            <v>AGR</v>
          </cell>
          <cell r="AQ97" t="e">
            <v>#DIV/0!</v>
          </cell>
        </row>
        <row r="98">
          <cell r="AM98" t="str">
            <v>EUS</v>
          </cell>
          <cell r="AO98" t="str">
            <v>ETS</v>
          </cell>
          <cell r="AQ98">
            <v>0</v>
          </cell>
        </row>
        <row r="99">
          <cell r="AM99" t="str">
            <v>EUS</v>
          </cell>
          <cell r="AO99" t="str">
            <v>nonETS</v>
          </cell>
          <cell r="AQ99">
            <v>0</v>
          </cell>
        </row>
        <row r="100">
          <cell r="AM100" t="str">
            <v>EUS</v>
          </cell>
          <cell r="AO100" t="str">
            <v>IRS</v>
          </cell>
          <cell r="AQ100">
            <v>8.3632595643525945E-2</v>
          </cell>
        </row>
        <row r="101">
          <cell r="AM101" t="str">
            <v>EUS</v>
          </cell>
          <cell r="AO101" t="str">
            <v>NFM</v>
          </cell>
          <cell r="AQ101">
            <v>-0.13599474079951135</v>
          </cell>
        </row>
        <row r="102">
          <cell r="AM102" t="str">
            <v>EUS</v>
          </cell>
          <cell r="AO102" t="str">
            <v>NMM</v>
          </cell>
          <cell r="AQ102">
            <v>-2.7497595582719431E-2</v>
          </cell>
        </row>
        <row r="103">
          <cell r="AM103" t="str">
            <v>EUS</v>
          </cell>
          <cell r="AO103" t="str">
            <v>CHM</v>
          </cell>
          <cell r="AQ103">
            <v>-1.8745880086382498E-2</v>
          </cell>
        </row>
        <row r="104">
          <cell r="AM104" t="str">
            <v>EUS</v>
          </cell>
          <cell r="AO104" t="str">
            <v>PPP</v>
          </cell>
          <cell r="AQ104">
            <v>-5.8401425700660703E-2</v>
          </cell>
        </row>
        <row r="105">
          <cell r="AM105" t="str">
            <v>EUS</v>
          </cell>
          <cell r="AO105" t="str">
            <v>FOT</v>
          </cell>
          <cell r="AQ105">
            <v>8.2682325219849945E-2</v>
          </cell>
        </row>
        <row r="106">
          <cell r="AM106" t="str">
            <v>EUS</v>
          </cell>
          <cell r="AO106" t="str">
            <v>c</v>
          </cell>
          <cell r="AQ106">
            <v>0.11156443367487612</v>
          </cell>
        </row>
        <row r="107">
          <cell r="AM107" t="str">
            <v>EUS</v>
          </cell>
          <cell r="AO107" t="str">
            <v>SER</v>
          </cell>
          <cell r="AQ107">
            <v>5.968129245793475E-2</v>
          </cell>
        </row>
        <row r="108">
          <cell r="AM108" t="str">
            <v>EUS</v>
          </cell>
          <cell r="AO108" t="str">
            <v>TRN</v>
          </cell>
          <cell r="AQ108">
            <v>-0.11330288540108815</v>
          </cell>
        </row>
        <row r="109">
          <cell r="AM109" t="str">
            <v>EUS</v>
          </cell>
          <cell r="AO109" t="str">
            <v>AGR</v>
          </cell>
          <cell r="AQ109" t="e">
            <v>#DIV/0!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X203"/>
  <sheetViews>
    <sheetView zoomScale="80" zoomScaleNormal="80" workbookViewId="0">
      <selection activeCell="V40" sqref="V40"/>
    </sheetView>
  </sheetViews>
  <sheetFormatPr baseColWidth="10" defaultColWidth="11.42578125" defaultRowHeight="15" x14ac:dyDescent="0.25"/>
  <cols>
    <col min="1" max="1" width="3.42578125" bestFit="1" customWidth="1"/>
    <col min="2" max="2" width="32" bestFit="1" customWidth="1"/>
    <col min="3" max="12" width="8.5703125" customWidth="1"/>
    <col min="13" max="13" width="8.5703125" bestFit="1" customWidth="1"/>
    <col min="14" max="14" width="11.5703125" bestFit="1" customWidth="1"/>
    <col min="15" max="15" width="9.140625" style="25" bestFit="1" customWidth="1"/>
    <col min="16" max="16" width="11.5703125" style="25" bestFit="1" customWidth="1"/>
    <col min="17" max="17" width="4.28515625" style="25" customWidth="1"/>
    <col min="18" max="18" width="33.5703125" customWidth="1"/>
    <col min="19" max="19" width="19.85546875" bestFit="1" customWidth="1"/>
    <col min="20" max="20" width="15.7109375" bestFit="1" customWidth="1"/>
    <col min="21" max="21" width="8.42578125" bestFit="1" customWidth="1"/>
    <col min="22" max="22" width="65.85546875" customWidth="1"/>
    <col min="23" max="23" width="32.7109375" bestFit="1" customWidth="1"/>
  </cols>
  <sheetData>
    <row r="1" spans="1:22" x14ac:dyDescent="0.25">
      <c r="C1" s="108">
        <v>2011</v>
      </c>
      <c r="D1" s="108">
        <v>2015</v>
      </c>
      <c r="E1" s="108">
        <v>2020</v>
      </c>
      <c r="F1" s="108">
        <v>2025</v>
      </c>
      <c r="G1" s="108">
        <v>2030</v>
      </c>
      <c r="H1" s="108">
        <v>2035</v>
      </c>
      <c r="I1" s="108">
        <v>2040</v>
      </c>
      <c r="J1" s="108">
        <v>2045</v>
      </c>
      <c r="K1" s="108">
        <v>2050</v>
      </c>
      <c r="L1" s="109"/>
      <c r="M1" s="110" t="s">
        <v>44</v>
      </c>
      <c r="N1" s="111"/>
      <c r="O1" s="110" t="s">
        <v>44</v>
      </c>
      <c r="P1" s="27"/>
      <c r="Q1" s="24" t="s">
        <v>52</v>
      </c>
      <c r="R1" s="24" t="s">
        <v>42</v>
      </c>
      <c r="S1" s="24" t="s">
        <v>39</v>
      </c>
      <c r="T1" s="24" t="s">
        <v>40</v>
      </c>
      <c r="U1" s="24" t="s">
        <v>41</v>
      </c>
    </row>
    <row r="2" spans="1:22" x14ac:dyDescent="0.25">
      <c r="A2" s="95">
        <v>1</v>
      </c>
      <c r="B2" s="50" t="s">
        <v>0</v>
      </c>
      <c r="C2" s="127">
        <f>D44/$D44</f>
        <v>1</v>
      </c>
      <c r="D2" s="51">
        <f t="shared" ref="D2:K2" si="0">E44/$D44</f>
        <v>0.97280084082027984</v>
      </c>
      <c r="E2" s="51">
        <f t="shared" si="0"/>
        <v>0.94634147590064344</v>
      </c>
      <c r="F2" s="51">
        <f t="shared" si="0"/>
        <v>0.92060178345925059</v>
      </c>
      <c r="G2" s="51">
        <f t="shared" si="0"/>
        <v>0.89556218900980822</v>
      </c>
      <c r="H2" s="51">
        <f t="shared" si="0"/>
        <v>0.86770484505190026</v>
      </c>
      <c r="I2" s="52">
        <f t="shared" si="0"/>
        <v>0.8269157468632492</v>
      </c>
      <c r="J2" s="52">
        <f t="shared" si="0"/>
        <v>0.77523351268429608</v>
      </c>
      <c r="K2" s="53">
        <f t="shared" si="0"/>
        <v>0.67186904432638994</v>
      </c>
      <c r="L2" s="54" t="s">
        <v>47</v>
      </c>
      <c r="M2" s="55">
        <v>0.55000000000000004</v>
      </c>
      <c r="N2" s="54" t="s">
        <v>46</v>
      </c>
      <c r="O2" s="56" t="s">
        <v>48</v>
      </c>
      <c r="P2" s="57"/>
      <c r="Q2" s="58" t="s">
        <v>0</v>
      </c>
      <c r="R2" s="59"/>
      <c r="S2" s="60" t="s">
        <v>22</v>
      </c>
      <c r="T2" s="58" t="s">
        <v>23</v>
      </c>
      <c r="U2" s="58"/>
    </row>
    <row r="3" spans="1:22" s="25" customFormat="1" x14ac:dyDescent="0.25">
      <c r="A3" s="96">
        <v>2</v>
      </c>
      <c r="B3" s="106"/>
      <c r="C3" s="108">
        <v>2011</v>
      </c>
      <c r="D3" s="61">
        <v>2015</v>
      </c>
      <c r="E3" s="61">
        <v>2020</v>
      </c>
      <c r="F3" s="61">
        <v>2025</v>
      </c>
      <c r="G3" s="61">
        <v>2030</v>
      </c>
      <c r="H3" s="61">
        <v>2035</v>
      </c>
      <c r="I3" s="61">
        <v>2040</v>
      </c>
      <c r="J3" s="61">
        <v>2045</v>
      </c>
      <c r="K3" s="61">
        <v>2050</v>
      </c>
      <c r="L3" s="62"/>
      <c r="M3" s="63" t="s">
        <v>44</v>
      </c>
      <c r="N3" s="64"/>
      <c r="O3" s="63" t="s">
        <v>44</v>
      </c>
      <c r="P3" s="65"/>
      <c r="Q3" s="66" t="s">
        <v>52</v>
      </c>
      <c r="R3" s="66" t="s">
        <v>42</v>
      </c>
      <c r="S3" s="66" t="s">
        <v>39</v>
      </c>
      <c r="T3" s="66" t="s">
        <v>40</v>
      </c>
      <c r="U3" s="66" t="s">
        <v>41</v>
      </c>
    </row>
    <row r="4" spans="1:22" x14ac:dyDescent="0.25">
      <c r="A4" s="95">
        <v>3</v>
      </c>
      <c r="B4" s="50" t="s">
        <v>2</v>
      </c>
      <c r="C4" s="127">
        <f t="shared" ref="C4:K4" si="1">D46/$D46</f>
        <v>1</v>
      </c>
      <c r="D4" s="51">
        <f t="shared" si="1"/>
        <v>0.99750249875031261</v>
      </c>
      <c r="E4" s="51">
        <f t="shared" si="1"/>
        <v>0.9950112350131175</v>
      </c>
      <c r="F4" s="51">
        <f t="shared" si="1"/>
        <v>0.99252619321021951</v>
      </c>
      <c r="G4" s="51">
        <f t="shared" si="1"/>
        <v>0.99004735780232955</v>
      </c>
      <c r="H4" s="51">
        <f t="shared" si="1"/>
        <v>0.98757471328896873</v>
      </c>
      <c r="I4" s="51">
        <f t="shared" si="1"/>
        <v>0.97673063532815885</v>
      </c>
      <c r="J4" s="51">
        <f t="shared" si="1"/>
        <v>0.96600563091716507</v>
      </c>
      <c r="K4" s="68">
        <f t="shared" si="1"/>
        <v>0.95539839256720727</v>
      </c>
      <c r="L4" s="54" t="s">
        <v>47</v>
      </c>
      <c r="M4" s="55">
        <v>0.05</v>
      </c>
      <c r="N4" s="54" t="s">
        <v>46</v>
      </c>
      <c r="O4" s="55">
        <v>0.9</v>
      </c>
      <c r="P4" s="57"/>
      <c r="Q4" s="58" t="s">
        <v>1</v>
      </c>
      <c r="R4" s="59"/>
      <c r="S4" s="60" t="s">
        <v>26</v>
      </c>
      <c r="T4" s="58" t="s">
        <v>23</v>
      </c>
      <c r="U4" s="58"/>
    </row>
    <row r="5" spans="1:22" s="25" customFormat="1" x14ac:dyDescent="0.25">
      <c r="A5" s="96">
        <v>4</v>
      </c>
      <c r="C5" s="108">
        <v>2011</v>
      </c>
      <c r="D5" s="61">
        <v>2015</v>
      </c>
      <c r="E5" s="61">
        <v>2020</v>
      </c>
      <c r="F5" s="61">
        <v>2025</v>
      </c>
      <c r="G5" s="61">
        <v>2030</v>
      </c>
      <c r="H5" s="61">
        <v>2035</v>
      </c>
      <c r="I5" s="61">
        <v>2040</v>
      </c>
      <c r="J5" s="61">
        <v>2045</v>
      </c>
      <c r="K5" s="61">
        <v>2050</v>
      </c>
      <c r="L5" s="62"/>
      <c r="M5" s="63" t="s">
        <v>44</v>
      </c>
      <c r="N5" s="64"/>
      <c r="O5" s="63" t="s">
        <v>44</v>
      </c>
      <c r="P5" s="65"/>
      <c r="Q5" s="66" t="s">
        <v>52</v>
      </c>
      <c r="R5" s="66" t="s">
        <v>42</v>
      </c>
      <c r="S5" s="66" t="s">
        <v>39</v>
      </c>
      <c r="T5" s="66" t="s">
        <v>40</v>
      </c>
      <c r="U5" s="66" t="s">
        <v>41</v>
      </c>
    </row>
    <row r="6" spans="1:22" x14ac:dyDescent="0.25">
      <c r="A6" s="95">
        <v>5</v>
      </c>
      <c r="B6" s="50" t="s">
        <v>1</v>
      </c>
      <c r="C6" s="127">
        <f t="shared" ref="C6:K6" si="2">D48/$D48</f>
        <v>1</v>
      </c>
      <c r="D6" s="51">
        <f t="shared" si="2"/>
        <v>0.98015936127897585</v>
      </c>
      <c r="E6" s="51">
        <f t="shared" si="2"/>
        <v>0.96071237350281025</v>
      </c>
      <c r="F6" s="51">
        <f t="shared" si="2"/>
        <v>0.94165122638532361</v>
      </c>
      <c r="G6" s="51">
        <f t="shared" si="2"/>
        <v>0.92296826460140335</v>
      </c>
      <c r="H6" s="52">
        <f t="shared" si="2"/>
        <v>0.92296826460140335</v>
      </c>
      <c r="I6" s="52">
        <f t="shared" si="2"/>
        <v>0.92190565486435805</v>
      </c>
      <c r="J6" s="52">
        <f t="shared" si="2"/>
        <v>1.0243396165159533</v>
      </c>
      <c r="K6" s="53">
        <f t="shared" si="2"/>
        <v>1.0243396165159533</v>
      </c>
      <c r="L6" s="54" t="s">
        <v>45</v>
      </c>
      <c r="M6" s="55">
        <v>1.05</v>
      </c>
      <c r="N6" s="54" t="s">
        <v>49</v>
      </c>
      <c r="O6" s="56" t="s">
        <v>48</v>
      </c>
      <c r="P6" s="57"/>
      <c r="Q6" s="58" t="s">
        <v>2</v>
      </c>
      <c r="R6" s="59" t="s">
        <v>10</v>
      </c>
      <c r="S6" s="60" t="s">
        <v>25</v>
      </c>
      <c r="T6" s="58" t="s">
        <v>23</v>
      </c>
      <c r="U6" s="58" t="s">
        <v>24</v>
      </c>
    </row>
    <row r="7" spans="1:22" s="25" customFormat="1" x14ac:dyDescent="0.25">
      <c r="A7" s="96">
        <v>6</v>
      </c>
      <c r="B7" s="106"/>
      <c r="C7" s="108">
        <v>2011</v>
      </c>
      <c r="D7" s="61">
        <v>2015</v>
      </c>
      <c r="E7" s="61">
        <v>2020</v>
      </c>
      <c r="F7" s="61">
        <v>2025</v>
      </c>
      <c r="G7" s="61">
        <v>2030</v>
      </c>
      <c r="H7" s="61">
        <v>2035</v>
      </c>
      <c r="I7" s="61">
        <v>2040</v>
      </c>
      <c r="J7" s="61">
        <v>2045</v>
      </c>
      <c r="K7" s="61">
        <v>2050</v>
      </c>
      <c r="L7" s="62"/>
      <c r="M7" s="63" t="s">
        <v>44</v>
      </c>
      <c r="N7" s="64"/>
      <c r="O7" s="63" t="s">
        <v>44</v>
      </c>
      <c r="P7" s="65"/>
      <c r="Q7" s="66" t="s">
        <v>52</v>
      </c>
      <c r="R7" s="66" t="s">
        <v>42</v>
      </c>
      <c r="S7" s="66" t="s">
        <v>39</v>
      </c>
      <c r="T7" s="66" t="s">
        <v>40</v>
      </c>
      <c r="U7" s="66" t="s">
        <v>41</v>
      </c>
    </row>
    <row r="8" spans="1:22" x14ac:dyDescent="0.25">
      <c r="A8" s="95">
        <v>7</v>
      </c>
      <c r="B8" s="50" t="s">
        <v>4</v>
      </c>
      <c r="C8" s="127">
        <f t="shared" ref="C8:K8" si="3">D50/$D50</f>
        <v>1</v>
      </c>
      <c r="D8" s="51">
        <f t="shared" si="3"/>
        <v>0.94619676304394917</v>
      </c>
      <c r="E8" s="51">
        <f t="shared" si="3"/>
        <v>0.89528831439484713</v>
      </c>
      <c r="F8" s="51">
        <f t="shared" si="3"/>
        <v>0.8471189050714778</v>
      </c>
      <c r="G8" s="51">
        <f t="shared" si="3"/>
        <v>0.80154116589196633</v>
      </c>
      <c r="H8" s="51">
        <f t="shared" si="3"/>
        <v>0.75841565661345156</v>
      </c>
      <c r="I8" s="51">
        <f t="shared" si="3"/>
        <v>0.71761043932949908</v>
      </c>
      <c r="J8" s="51">
        <f t="shared" si="3"/>
        <v>0.67900067482011817</v>
      </c>
      <c r="K8" s="68">
        <f t="shared" si="3"/>
        <v>0.64246824061945274</v>
      </c>
      <c r="L8" s="69"/>
      <c r="M8" s="55"/>
      <c r="N8" s="54" t="s">
        <v>50</v>
      </c>
      <c r="O8" s="55">
        <v>1.1000000000000001</v>
      </c>
      <c r="P8" s="57"/>
      <c r="Q8" s="58" t="s">
        <v>3</v>
      </c>
      <c r="R8" s="59"/>
      <c r="S8" s="60" t="s">
        <v>28</v>
      </c>
      <c r="T8" s="58" t="s">
        <v>23</v>
      </c>
      <c r="U8" s="58"/>
    </row>
    <row r="9" spans="1:22" s="25" customFormat="1" x14ac:dyDescent="0.25">
      <c r="A9" s="96">
        <v>8</v>
      </c>
      <c r="C9" s="108">
        <v>2011</v>
      </c>
      <c r="D9" s="61">
        <v>2015</v>
      </c>
      <c r="E9" s="61">
        <v>2020</v>
      </c>
      <c r="F9" s="61">
        <v>2025</v>
      </c>
      <c r="G9" s="61">
        <v>2030</v>
      </c>
      <c r="H9" s="61">
        <v>2035</v>
      </c>
      <c r="I9" s="61">
        <v>2040</v>
      </c>
      <c r="J9" s="61">
        <v>2045</v>
      </c>
      <c r="K9" s="61">
        <v>2050</v>
      </c>
      <c r="L9" s="62"/>
      <c r="M9" s="63" t="s">
        <v>44</v>
      </c>
      <c r="N9" s="64"/>
      <c r="O9" s="63" t="s">
        <v>44</v>
      </c>
      <c r="P9" s="65"/>
      <c r="Q9" s="66" t="s">
        <v>52</v>
      </c>
      <c r="R9" s="66" t="s">
        <v>42</v>
      </c>
      <c r="S9" s="66" t="s">
        <v>39</v>
      </c>
      <c r="T9" s="66" t="s">
        <v>40</v>
      </c>
      <c r="U9" s="66" t="s">
        <v>41</v>
      </c>
    </row>
    <row r="10" spans="1:22" x14ac:dyDescent="0.25">
      <c r="A10" s="95">
        <v>9</v>
      </c>
      <c r="B10" s="50" t="s">
        <v>3</v>
      </c>
      <c r="C10" s="127">
        <f t="shared" ref="C10:K10" si="4">D52/$D52</f>
        <v>1</v>
      </c>
      <c r="D10" s="51">
        <f t="shared" si="4"/>
        <v>0.93193275154217603</v>
      </c>
      <c r="E10" s="51">
        <f t="shared" si="4"/>
        <v>0.8684986533969713</v>
      </c>
      <c r="F10" s="51">
        <f t="shared" si="4"/>
        <v>0.80938233977091389</v>
      </c>
      <c r="G10" s="51">
        <f t="shared" si="4"/>
        <v>0.75428991095235198</v>
      </c>
      <c r="H10" s="51">
        <f t="shared" si="4"/>
        <v>0.70294747217432807</v>
      </c>
      <c r="I10" s="51">
        <f t="shared" si="4"/>
        <v>0.6550997719330387</v>
      </c>
      <c r="J10" s="51">
        <f t="shared" si="4"/>
        <v>0.61050893299220876</v>
      </c>
      <c r="K10" s="68">
        <f t="shared" si="4"/>
        <v>0.568953269764507</v>
      </c>
      <c r="L10" s="70"/>
      <c r="M10" s="55"/>
      <c r="N10" s="54" t="s">
        <v>50</v>
      </c>
      <c r="O10" s="55">
        <v>1.4</v>
      </c>
      <c r="P10" s="57"/>
      <c r="Q10" s="58" t="s">
        <v>4</v>
      </c>
      <c r="R10" s="59"/>
      <c r="S10" s="60" t="s">
        <v>27</v>
      </c>
      <c r="T10" s="58" t="s">
        <v>23</v>
      </c>
      <c r="U10" s="58"/>
    </row>
    <row r="11" spans="1:22" s="25" customFormat="1" x14ac:dyDescent="0.25">
      <c r="A11" s="96">
        <v>10</v>
      </c>
      <c r="B11" s="106"/>
      <c r="C11" s="108">
        <v>2011</v>
      </c>
      <c r="D11" s="61">
        <v>2015</v>
      </c>
      <c r="E11" s="61">
        <v>2020</v>
      </c>
      <c r="F11" s="61">
        <v>2025</v>
      </c>
      <c r="G11" s="61">
        <v>2030</v>
      </c>
      <c r="H11" s="61">
        <v>2035</v>
      </c>
      <c r="I11" s="61">
        <v>2040</v>
      </c>
      <c r="J11" s="61">
        <v>2045</v>
      </c>
      <c r="K11" s="61">
        <v>2050</v>
      </c>
      <c r="L11" s="62"/>
      <c r="M11" s="63" t="s">
        <v>44</v>
      </c>
      <c r="N11" s="64"/>
      <c r="O11" s="63" t="s">
        <v>44</v>
      </c>
      <c r="P11" s="65"/>
      <c r="Q11" s="66" t="s">
        <v>52</v>
      </c>
      <c r="R11" s="66" t="s">
        <v>42</v>
      </c>
      <c r="S11" s="66" t="s">
        <v>39</v>
      </c>
      <c r="T11" s="66" t="s">
        <v>40</v>
      </c>
      <c r="U11" s="66" t="s">
        <v>41</v>
      </c>
    </row>
    <row r="12" spans="1:22" x14ac:dyDescent="0.25">
      <c r="A12" s="95">
        <v>11</v>
      </c>
      <c r="B12" s="71" t="s">
        <v>5</v>
      </c>
      <c r="C12" s="127">
        <f t="shared" ref="C12:K12" si="5">D54/$D54</f>
        <v>1</v>
      </c>
      <c r="D12" s="72">
        <f t="shared" si="5"/>
        <v>0.82390162644483189</v>
      </c>
      <c r="E12" s="72">
        <f t="shared" si="5"/>
        <v>0.67881389005843928</v>
      </c>
      <c r="F12" s="73">
        <f t="shared" si="5"/>
        <v>0.55927586807249152</v>
      </c>
      <c r="G12" s="73">
        <f t="shared" si="5"/>
        <v>0.46078829733627097</v>
      </c>
      <c r="H12" s="73">
        <f t="shared" si="5"/>
        <v>0.37964422762209854</v>
      </c>
      <c r="I12" s="73">
        <f t="shared" si="5"/>
        <v>0.31278949660823901</v>
      </c>
      <c r="J12" s="73">
        <f t="shared" si="5"/>
        <v>0.25770777499038833</v>
      </c>
      <c r="K12" s="73">
        <f t="shared" si="5"/>
        <v>0.21232585496205972</v>
      </c>
      <c r="L12" s="54"/>
      <c r="M12" s="55"/>
      <c r="N12" s="54" t="s">
        <v>50</v>
      </c>
      <c r="O12" s="55">
        <v>3.8</v>
      </c>
      <c r="P12" s="57"/>
      <c r="Q12" s="74" t="s">
        <v>5</v>
      </c>
      <c r="R12" s="74"/>
      <c r="S12" s="75"/>
      <c r="T12" s="74" t="s">
        <v>29</v>
      </c>
      <c r="U12" s="74"/>
      <c r="V12" t="s">
        <v>55</v>
      </c>
    </row>
    <row r="13" spans="1:22" s="25" customFormat="1" x14ac:dyDescent="0.25">
      <c r="A13" s="96">
        <v>12</v>
      </c>
      <c r="C13" s="108">
        <v>2011</v>
      </c>
      <c r="D13" s="61">
        <v>2015</v>
      </c>
      <c r="E13" s="61">
        <v>2020</v>
      </c>
      <c r="F13" s="61">
        <v>2025</v>
      </c>
      <c r="G13" s="61">
        <v>2030</v>
      </c>
      <c r="H13" s="61">
        <v>2035</v>
      </c>
      <c r="I13" s="61">
        <v>2040</v>
      </c>
      <c r="J13" s="61">
        <v>2045</v>
      </c>
      <c r="K13" s="61">
        <v>2050</v>
      </c>
      <c r="L13" s="62"/>
      <c r="M13" s="63" t="s">
        <v>44</v>
      </c>
      <c r="N13" s="64"/>
      <c r="O13" s="63" t="s">
        <v>44</v>
      </c>
      <c r="P13" s="65"/>
      <c r="Q13" s="66" t="s">
        <v>52</v>
      </c>
      <c r="R13" s="66" t="s">
        <v>42</v>
      </c>
      <c r="S13" s="66" t="s">
        <v>39</v>
      </c>
      <c r="T13" s="66" t="s">
        <v>40</v>
      </c>
      <c r="U13" s="66" t="s">
        <v>41</v>
      </c>
    </row>
    <row r="14" spans="1:22" x14ac:dyDescent="0.25">
      <c r="A14" s="95">
        <v>13</v>
      </c>
      <c r="B14" s="71" t="s">
        <v>12</v>
      </c>
      <c r="C14" s="127">
        <f t="shared" ref="C14:K14" si="6">D56/$D56</f>
        <v>1</v>
      </c>
      <c r="D14" s="73">
        <f t="shared" si="6"/>
        <v>0.84991752932556808</v>
      </c>
      <c r="E14" s="73">
        <f t="shared" si="6"/>
        <v>0.72235980665487776</v>
      </c>
      <c r="F14" s="72">
        <f t="shared" si="6"/>
        <v>0.61394626215620862</v>
      </c>
      <c r="G14" s="72">
        <f t="shared" si="6"/>
        <v>0.52180369027047213</v>
      </c>
      <c r="H14" s="72">
        <f t="shared" si="6"/>
        <v>0.44349010322764337</v>
      </c>
      <c r="I14" s="72">
        <f t="shared" si="6"/>
        <v>0.37693001281557975</v>
      </c>
      <c r="J14" s="72">
        <f t="shared" si="6"/>
        <v>0.32035942522087213</v>
      </c>
      <c r="K14" s="72">
        <f t="shared" si="6"/>
        <v>0.27227909117988269</v>
      </c>
      <c r="L14" s="54"/>
      <c r="M14" s="55"/>
      <c r="N14" s="54" t="s">
        <v>50</v>
      </c>
      <c r="O14" s="55">
        <v>3.2</v>
      </c>
      <c r="P14" s="57"/>
      <c r="Q14" s="74" t="s">
        <v>12</v>
      </c>
      <c r="R14" s="74" t="s">
        <v>11</v>
      </c>
      <c r="S14" s="75" t="s">
        <v>22</v>
      </c>
      <c r="T14" s="74" t="s">
        <v>30</v>
      </c>
      <c r="U14" s="74" t="s">
        <v>53</v>
      </c>
      <c r="V14" t="s">
        <v>55</v>
      </c>
    </row>
    <row r="15" spans="1:22" s="25" customFormat="1" x14ac:dyDescent="0.25">
      <c r="A15" s="96">
        <v>14</v>
      </c>
      <c r="B15" s="106"/>
      <c r="C15" s="108">
        <v>2011</v>
      </c>
      <c r="D15" s="61">
        <v>2015</v>
      </c>
      <c r="E15" s="61">
        <v>2020</v>
      </c>
      <c r="F15" s="61">
        <v>2025</v>
      </c>
      <c r="G15" s="61">
        <v>2030</v>
      </c>
      <c r="H15" s="61">
        <v>2035</v>
      </c>
      <c r="I15" s="61">
        <v>2040</v>
      </c>
      <c r="J15" s="61">
        <v>2045</v>
      </c>
      <c r="K15" s="61">
        <v>2050</v>
      </c>
      <c r="L15" s="62"/>
      <c r="M15" s="63" t="s">
        <v>44</v>
      </c>
      <c r="N15" s="64"/>
      <c r="O15" s="63" t="s">
        <v>44</v>
      </c>
      <c r="P15" s="65"/>
      <c r="Q15" s="66" t="s">
        <v>52</v>
      </c>
      <c r="R15" s="66" t="s">
        <v>42</v>
      </c>
      <c r="S15" s="66" t="s">
        <v>39</v>
      </c>
      <c r="T15" s="66" t="s">
        <v>40</v>
      </c>
      <c r="U15" s="66" t="s">
        <v>41</v>
      </c>
    </row>
    <row r="16" spans="1:22" x14ac:dyDescent="0.25">
      <c r="A16" s="95">
        <v>15</v>
      </c>
      <c r="B16" s="71" t="s">
        <v>13</v>
      </c>
      <c r="C16" s="127">
        <f t="shared" ref="C16:K16" si="7">D58/$D58</f>
        <v>1</v>
      </c>
      <c r="D16" s="73">
        <f t="shared" si="7"/>
        <v>0.86383654377632224</v>
      </c>
      <c r="E16" s="73">
        <f t="shared" si="7"/>
        <v>0.74621357436342206</v>
      </c>
      <c r="F16" s="73">
        <f t="shared" si="7"/>
        <v>0.64460655499707431</v>
      </c>
      <c r="G16" s="72">
        <f t="shared" si="7"/>
        <v>0.55683469856423462</v>
      </c>
      <c r="H16" s="72">
        <f t="shared" si="7"/>
        <v>0.48101416146245835</v>
      </c>
      <c r="I16" s="72">
        <f t="shared" si="7"/>
        <v>0.41551761074519594</v>
      </c>
      <c r="J16" s="72">
        <f t="shared" si="7"/>
        <v>0.35893929674432523</v>
      </c>
      <c r="K16" s="72">
        <f t="shared" si="7"/>
        <v>0.31006488152512168</v>
      </c>
      <c r="L16" s="54"/>
      <c r="M16" s="55"/>
      <c r="N16" s="54" t="s">
        <v>50</v>
      </c>
      <c r="O16" s="55">
        <v>2.89</v>
      </c>
      <c r="P16" s="57"/>
      <c r="Q16" s="74" t="s">
        <v>13</v>
      </c>
      <c r="R16" s="74"/>
      <c r="S16" s="75"/>
      <c r="T16" s="74" t="s">
        <v>31</v>
      </c>
      <c r="U16" s="74"/>
      <c r="V16" t="s">
        <v>55</v>
      </c>
    </row>
    <row r="17" spans="1:23" s="25" customFormat="1" x14ac:dyDescent="0.25">
      <c r="A17" s="96">
        <v>16</v>
      </c>
      <c r="C17" s="108">
        <v>2011</v>
      </c>
      <c r="D17" s="61">
        <v>2015</v>
      </c>
      <c r="E17" s="61">
        <v>2020</v>
      </c>
      <c r="F17" s="61">
        <v>2025</v>
      </c>
      <c r="G17" s="61">
        <v>2030</v>
      </c>
      <c r="H17" s="61">
        <v>2035</v>
      </c>
      <c r="I17" s="61">
        <v>2040</v>
      </c>
      <c r="J17" s="61">
        <v>2045</v>
      </c>
      <c r="K17" s="61">
        <v>2050</v>
      </c>
      <c r="L17" s="62"/>
      <c r="M17" s="63" t="s">
        <v>44</v>
      </c>
      <c r="N17" s="64"/>
      <c r="O17" s="63" t="s">
        <v>44</v>
      </c>
      <c r="P17" s="65"/>
      <c r="Q17" s="66" t="s">
        <v>52</v>
      </c>
      <c r="R17" s="66" t="s">
        <v>42</v>
      </c>
      <c r="S17" s="66" t="s">
        <v>39</v>
      </c>
      <c r="T17" s="66" t="s">
        <v>40</v>
      </c>
      <c r="U17" s="66" t="s">
        <v>41</v>
      </c>
    </row>
    <row r="18" spans="1:23" x14ac:dyDescent="0.25">
      <c r="A18" s="95">
        <v>17</v>
      </c>
      <c r="B18" s="76" t="s">
        <v>6</v>
      </c>
      <c r="C18" s="127">
        <f t="shared" ref="C18:K18" si="8">D60/$D60</f>
        <v>1</v>
      </c>
      <c r="D18" s="77">
        <f t="shared" si="8"/>
        <v>0.89931835832089901</v>
      </c>
      <c r="E18" s="77">
        <f t="shared" si="8"/>
        <v>0.80877350961299677</v>
      </c>
      <c r="F18" s="77">
        <f t="shared" si="8"/>
        <v>0.72734486491859196</v>
      </c>
      <c r="G18" s="77">
        <f t="shared" si="8"/>
        <v>0.65411458985172399</v>
      </c>
      <c r="H18" s="77">
        <f t="shared" si="8"/>
        <v>0.64678504650039992</v>
      </c>
      <c r="I18" s="77">
        <f t="shared" si="8"/>
        <v>0.59063259362450427</v>
      </c>
      <c r="J18" s="77">
        <f t="shared" si="8"/>
        <v>0.53935517300397728</v>
      </c>
      <c r="K18" s="77">
        <f t="shared" si="8"/>
        <v>0.49252954507805752</v>
      </c>
      <c r="L18" s="54" t="s">
        <v>45</v>
      </c>
      <c r="M18" s="55">
        <v>2.1</v>
      </c>
      <c r="N18" s="54" t="s">
        <v>49</v>
      </c>
      <c r="O18" s="55">
        <v>1.8</v>
      </c>
      <c r="P18" s="57"/>
      <c r="Q18" s="78" t="s">
        <v>6</v>
      </c>
      <c r="R18" s="78"/>
      <c r="S18" s="79"/>
      <c r="T18" s="78" t="s">
        <v>29</v>
      </c>
      <c r="U18" s="78"/>
      <c r="V18" t="s">
        <v>55</v>
      </c>
    </row>
    <row r="19" spans="1:23" s="25" customFormat="1" x14ac:dyDescent="0.25">
      <c r="A19" s="96">
        <v>18</v>
      </c>
      <c r="B19" s="106"/>
      <c r="C19" s="108">
        <v>2011</v>
      </c>
      <c r="D19" s="61">
        <v>2015</v>
      </c>
      <c r="E19" s="61">
        <v>2020</v>
      </c>
      <c r="F19" s="61">
        <v>2025</v>
      </c>
      <c r="G19" s="61">
        <v>2030</v>
      </c>
      <c r="H19" s="61">
        <v>2035</v>
      </c>
      <c r="I19" s="61">
        <v>2040</v>
      </c>
      <c r="J19" s="61">
        <v>2045</v>
      </c>
      <c r="K19" s="61">
        <v>2050</v>
      </c>
      <c r="L19" s="62"/>
      <c r="M19" s="63" t="s">
        <v>44</v>
      </c>
      <c r="N19" s="64"/>
      <c r="O19" s="63" t="s">
        <v>44</v>
      </c>
      <c r="P19" s="65"/>
      <c r="Q19" s="66" t="s">
        <v>52</v>
      </c>
      <c r="R19" s="66" t="s">
        <v>42</v>
      </c>
      <c r="S19" s="66" t="s">
        <v>39</v>
      </c>
      <c r="T19" s="66" t="s">
        <v>40</v>
      </c>
      <c r="U19" s="66" t="s">
        <v>41</v>
      </c>
    </row>
    <row r="20" spans="1:23" x14ac:dyDescent="0.25">
      <c r="A20" s="95">
        <v>19</v>
      </c>
      <c r="B20" s="76" t="s">
        <v>14</v>
      </c>
      <c r="C20" s="127">
        <f t="shared" ref="C20:K20" si="9">D62/$D62</f>
        <v>1</v>
      </c>
      <c r="D20" s="77">
        <f t="shared" si="9"/>
        <v>0.91318220299043196</v>
      </c>
      <c r="E20" s="77">
        <f t="shared" si="9"/>
        <v>0.8339017358584585</v>
      </c>
      <c r="F20" s="77">
        <f t="shared" si="9"/>
        <v>0.76150422422877251</v>
      </c>
      <c r="G20" s="77">
        <f t="shared" si="9"/>
        <v>0.6953921050677504</v>
      </c>
      <c r="H20" s="77">
        <f t="shared" si="9"/>
        <v>0.63501969444792217</v>
      </c>
      <c r="I20" s="77">
        <f t="shared" si="9"/>
        <v>0.57988868351826461</v>
      </c>
      <c r="J20" s="77">
        <f t="shared" si="9"/>
        <v>0.52954402550443025</v>
      </c>
      <c r="K20" s="77">
        <f t="shared" si="9"/>
        <v>0.483570179790557</v>
      </c>
      <c r="L20" s="80"/>
      <c r="M20" s="55"/>
      <c r="N20" s="54" t="s">
        <v>50</v>
      </c>
      <c r="O20" s="55">
        <v>1.8</v>
      </c>
      <c r="P20" s="57"/>
      <c r="Q20" s="78" t="s">
        <v>14</v>
      </c>
      <c r="R20" s="78" t="s">
        <v>11</v>
      </c>
      <c r="S20" s="79" t="s">
        <v>32</v>
      </c>
      <c r="T20" s="78" t="s">
        <v>30</v>
      </c>
      <c r="U20" s="78" t="s">
        <v>33</v>
      </c>
      <c r="V20" t="s">
        <v>55</v>
      </c>
    </row>
    <row r="21" spans="1:23" s="25" customFormat="1" x14ac:dyDescent="0.25">
      <c r="A21" s="96">
        <v>20</v>
      </c>
      <c r="C21" s="108">
        <v>2011</v>
      </c>
      <c r="D21" s="61">
        <v>2015</v>
      </c>
      <c r="E21" s="61">
        <v>2020</v>
      </c>
      <c r="F21" s="61">
        <v>2025</v>
      </c>
      <c r="G21" s="61">
        <v>2030</v>
      </c>
      <c r="H21" s="61">
        <v>2035</v>
      </c>
      <c r="I21" s="61">
        <v>2040</v>
      </c>
      <c r="J21" s="61">
        <v>2045</v>
      </c>
      <c r="K21" s="61">
        <v>2050</v>
      </c>
      <c r="L21" s="62"/>
      <c r="M21" s="63" t="s">
        <v>44</v>
      </c>
      <c r="N21" s="64"/>
      <c r="O21" s="63" t="s">
        <v>44</v>
      </c>
      <c r="P21" s="65"/>
      <c r="Q21" s="66" t="s">
        <v>52</v>
      </c>
      <c r="R21" s="66" t="s">
        <v>42</v>
      </c>
      <c r="S21" s="66" t="s">
        <v>39</v>
      </c>
      <c r="T21" s="66" t="s">
        <v>40</v>
      </c>
      <c r="U21" s="66" t="s">
        <v>41</v>
      </c>
    </row>
    <row r="22" spans="1:23" x14ac:dyDescent="0.25">
      <c r="A22" s="95">
        <v>21</v>
      </c>
      <c r="B22" s="76" t="s">
        <v>15</v>
      </c>
      <c r="C22" s="127">
        <f>D64/$D64</f>
        <v>1</v>
      </c>
      <c r="D22" s="77">
        <f t="shared" ref="D22:K22" si="10">E64/$D64</f>
        <v>0.91318220299043196</v>
      </c>
      <c r="E22" s="77">
        <f t="shared" si="10"/>
        <v>0.8339017358584585</v>
      </c>
      <c r="F22" s="77">
        <f t="shared" si="10"/>
        <v>0.76150422422877251</v>
      </c>
      <c r="G22" s="77">
        <f t="shared" si="10"/>
        <v>0.6953921050677504</v>
      </c>
      <c r="H22" s="77">
        <f t="shared" si="10"/>
        <v>0.63501969444792217</v>
      </c>
      <c r="I22" s="77">
        <f t="shared" si="10"/>
        <v>0.57988868351826461</v>
      </c>
      <c r="J22" s="77">
        <f t="shared" si="10"/>
        <v>0.52954402550443025</v>
      </c>
      <c r="K22" s="77">
        <f t="shared" si="10"/>
        <v>0.483570179790557</v>
      </c>
      <c r="L22" s="80"/>
      <c r="M22" s="55"/>
      <c r="N22" s="54" t="s">
        <v>50</v>
      </c>
      <c r="O22" s="55">
        <v>1.8</v>
      </c>
      <c r="P22" s="57"/>
      <c r="Q22" s="78" t="s">
        <v>15</v>
      </c>
      <c r="R22" s="78"/>
      <c r="S22" s="79"/>
      <c r="T22" s="78" t="s">
        <v>31</v>
      </c>
      <c r="U22" s="78"/>
      <c r="V22" t="s">
        <v>55</v>
      </c>
    </row>
    <row r="23" spans="1:23" s="25" customFormat="1" x14ac:dyDescent="0.25">
      <c r="A23" s="96">
        <v>22</v>
      </c>
      <c r="B23" s="106"/>
      <c r="C23" s="108">
        <v>2011</v>
      </c>
      <c r="D23" s="61">
        <v>2015</v>
      </c>
      <c r="E23" s="61">
        <v>2020</v>
      </c>
      <c r="F23" s="61">
        <v>2025</v>
      </c>
      <c r="G23" s="61">
        <v>2030</v>
      </c>
      <c r="H23" s="61">
        <v>2035</v>
      </c>
      <c r="I23" s="61">
        <v>2040</v>
      </c>
      <c r="J23" s="61">
        <v>2045</v>
      </c>
      <c r="K23" s="61">
        <v>2050</v>
      </c>
      <c r="L23" s="62"/>
      <c r="M23" s="63" t="s">
        <v>44</v>
      </c>
      <c r="N23" s="64"/>
      <c r="O23" s="63" t="s">
        <v>44</v>
      </c>
      <c r="P23" s="65"/>
      <c r="Q23" s="49" t="s">
        <v>52</v>
      </c>
      <c r="R23" s="49" t="s">
        <v>42</v>
      </c>
      <c r="S23" s="49" t="s">
        <v>39</v>
      </c>
      <c r="T23" s="49" t="s">
        <v>40</v>
      </c>
      <c r="U23" s="49" t="s">
        <v>41</v>
      </c>
    </row>
    <row r="24" spans="1:23" x14ac:dyDescent="0.25">
      <c r="A24" s="95">
        <v>23</v>
      </c>
      <c r="B24" s="81" t="s">
        <v>7</v>
      </c>
      <c r="C24" s="127">
        <f>D66/$D66</f>
        <v>1</v>
      </c>
      <c r="D24" s="82">
        <f t="shared" ref="D24:K24" si="11">E66/$D66</f>
        <v>0.95339396689793454</v>
      </c>
      <c r="E24" s="82">
        <f t="shared" si="11"/>
        <v>0.90896005611737996</v>
      </c>
      <c r="F24" s="82">
        <f t="shared" si="11"/>
        <v>0.86659703365351826</v>
      </c>
      <c r="G24" s="82">
        <f t="shared" si="11"/>
        <v>0.82620838361691074</v>
      </c>
      <c r="H24" s="82">
        <f t="shared" si="11"/>
        <v>0.78770208834085642</v>
      </c>
      <c r="I24" s="82">
        <f t="shared" si="11"/>
        <v>0.75099041873707628</v>
      </c>
      <c r="J24" s="82">
        <f t="shared" si="11"/>
        <v>0.71598973442208202</v>
      </c>
      <c r="K24" s="82">
        <f t="shared" si="11"/>
        <v>0.68262029315886741</v>
      </c>
      <c r="L24" s="80"/>
      <c r="M24" s="55"/>
      <c r="N24" s="54" t="s">
        <v>50</v>
      </c>
      <c r="O24" s="55">
        <v>0.95</v>
      </c>
      <c r="P24" s="83"/>
      <c r="Q24" s="16" t="s">
        <v>7</v>
      </c>
      <c r="R24" s="16" t="s">
        <v>11</v>
      </c>
      <c r="S24" s="10" t="s">
        <v>34</v>
      </c>
      <c r="T24" s="11" t="s">
        <v>29</v>
      </c>
      <c r="U24" s="11" t="s">
        <v>54</v>
      </c>
      <c r="V24" t="s">
        <v>55</v>
      </c>
    </row>
    <row r="25" spans="1:23" s="25" customFormat="1" x14ac:dyDescent="0.25">
      <c r="A25" s="96">
        <v>24</v>
      </c>
      <c r="C25" s="108">
        <v>2011</v>
      </c>
      <c r="D25" s="61">
        <v>2015</v>
      </c>
      <c r="E25" s="61">
        <v>2020</v>
      </c>
      <c r="F25" s="61">
        <v>2025</v>
      </c>
      <c r="G25" s="61">
        <v>2030</v>
      </c>
      <c r="H25" s="61">
        <v>2035</v>
      </c>
      <c r="I25" s="61">
        <v>2040</v>
      </c>
      <c r="J25" s="61">
        <v>2045</v>
      </c>
      <c r="K25" s="61">
        <v>2050</v>
      </c>
      <c r="L25" s="62"/>
      <c r="M25" s="63" t="s">
        <v>44</v>
      </c>
      <c r="N25" s="64"/>
      <c r="O25" s="63" t="s">
        <v>44</v>
      </c>
      <c r="P25" s="65"/>
      <c r="Q25" s="67" t="s">
        <v>52</v>
      </c>
      <c r="R25" s="48" t="s">
        <v>42</v>
      </c>
      <c r="S25" s="48" t="s">
        <v>39</v>
      </c>
      <c r="T25" s="48" t="s">
        <v>40</v>
      </c>
      <c r="U25" s="48" t="s">
        <v>41</v>
      </c>
    </row>
    <row r="26" spans="1:23" x14ac:dyDescent="0.25">
      <c r="A26" s="95">
        <v>25</v>
      </c>
      <c r="B26" s="84" t="s">
        <v>16</v>
      </c>
      <c r="C26" s="127">
        <f>D68/$D68</f>
        <v>1</v>
      </c>
      <c r="D26" s="85">
        <f t="shared" ref="D26:K26" si="12">E68/$D68</f>
        <v>0.96063490044723199</v>
      </c>
      <c r="E26" s="85">
        <f t="shared" si="12"/>
        <v>0.92281941195726325</v>
      </c>
      <c r="F26" s="85">
        <f t="shared" si="12"/>
        <v>0.88649253393633876</v>
      </c>
      <c r="G26" s="85">
        <f t="shared" si="12"/>
        <v>0.85159566708514911</v>
      </c>
      <c r="H26" s="85">
        <f t="shared" si="12"/>
        <v>0.81807251887163579</v>
      </c>
      <c r="I26" s="85">
        <f t="shared" si="12"/>
        <v>0.78586901272487009</v>
      </c>
      <c r="J26" s="85">
        <f t="shared" si="12"/>
        <v>0.75493320080351989</v>
      </c>
      <c r="K26" s="85">
        <f t="shared" si="12"/>
        <v>0.72521518019819931</v>
      </c>
      <c r="L26" s="86"/>
      <c r="M26" s="55"/>
      <c r="N26" s="54" t="s">
        <v>50</v>
      </c>
      <c r="O26" s="55">
        <v>0.8</v>
      </c>
      <c r="P26" s="86"/>
      <c r="Q26" s="87" t="s">
        <v>16</v>
      </c>
      <c r="R26" s="22" t="s">
        <v>11</v>
      </c>
      <c r="S26" s="23" t="s">
        <v>34</v>
      </c>
      <c r="T26" s="22" t="s">
        <v>30</v>
      </c>
      <c r="U26" s="22" t="s">
        <v>54</v>
      </c>
      <c r="V26" t="s">
        <v>55</v>
      </c>
      <c r="W26" s="22" t="s">
        <v>51</v>
      </c>
    </row>
    <row r="27" spans="1:23" s="25" customFormat="1" x14ac:dyDescent="0.25">
      <c r="A27" s="96">
        <v>26</v>
      </c>
      <c r="B27" s="106"/>
      <c r="C27" s="108">
        <v>2011</v>
      </c>
      <c r="D27" s="61">
        <v>2015</v>
      </c>
      <c r="E27" s="61">
        <v>2020</v>
      </c>
      <c r="F27" s="61">
        <v>2025</v>
      </c>
      <c r="G27" s="61">
        <v>2030</v>
      </c>
      <c r="H27" s="61">
        <v>2035</v>
      </c>
      <c r="I27" s="61">
        <v>2040</v>
      </c>
      <c r="J27" s="61">
        <v>2045</v>
      </c>
      <c r="K27" s="61">
        <v>2050</v>
      </c>
      <c r="L27" s="62"/>
      <c r="M27" s="63" t="s">
        <v>44</v>
      </c>
      <c r="N27" s="64"/>
      <c r="O27" s="63" t="s">
        <v>44</v>
      </c>
      <c r="P27" s="65"/>
      <c r="Q27" s="66" t="s">
        <v>52</v>
      </c>
      <c r="R27" s="48" t="s">
        <v>42</v>
      </c>
      <c r="S27" s="48" t="s">
        <v>39</v>
      </c>
      <c r="T27" s="48" t="s">
        <v>40</v>
      </c>
      <c r="U27" s="48" t="s">
        <v>41</v>
      </c>
    </row>
    <row r="28" spans="1:23" x14ac:dyDescent="0.25">
      <c r="A28" s="95">
        <v>27</v>
      </c>
      <c r="B28" s="84" t="s">
        <v>17</v>
      </c>
      <c r="C28" s="127">
        <f>D70/$D70</f>
        <v>1</v>
      </c>
      <c r="D28" s="85">
        <f t="shared" ref="D28:K28" si="13">E70/$D70</f>
        <v>0.97035784647222389</v>
      </c>
      <c r="E28" s="85">
        <f t="shared" si="13"/>
        <v>0.94159435021021209</v>
      </c>
      <c r="F28" s="85">
        <f t="shared" si="13"/>
        <v>0.91368346592039451</v>
      </c>
      <c r="G28" s="85">
        <f t="shared" si="13"/>
        <v>0.88659992034779167</v>
      </c>
      <c r="H28" s="85">
        <f t="shared" si="13"/>
        <v>0.86031918939112895</v>
      </c>
      <c r="I28" s="85">
        <f t="shared" si="13"/>
        <v>0.83481747589630539</v>
      </c>
      <c r="J28" s="85">
        <f t="shared" si="13"/>
        <v>0.81007168810811669</v>
      </c>
      <c r="K28" s="85">
        <f t="shared" si="13"/>
        <v>0.78605941876071139</v>
      </c>
      <c r="L28" s="86"/>
      <c r="M28" s="55"/>
      <c r="N28" s="54" t="s">
        <v>50</v>
      </c>
      <c r="O28" s="55">
        <v>0.6</v>
      </c>
      <c r="P28" s="86"/>
      <c r="Q28" s="87" t="s">
        <v>17</v>
      </c>
      <c r="R28" s="32" t="s">
        <v>11</v>
      </c>
      <c r="S28" s="33" t="s">
        <v>34</v>
      </c>
      <c r="T28" s="32" t="s">
        <v>31</v>
      </c>
      <c r="U28" s="32" t="s">
        <v>54</v>
      </c>
      <c r="V28" t="s">
        <v>55</v>
      </c>
      <c r="W28" s="22" t="s">
        <v>51</v>
      </c>
    </row>
    <row r="29" spans="1:23" s="25" customFormat="1" x14ac:dyDescent="0.25">
      <c r="A29" s="96">
        <v>28</v>
      </c>
      <c r="C29" s="108">
        <v>2011</v>
      </c>
      <c r="D29" s="61">
        <v>2015</v>
      </c>
      <c r="E29" s="61">
        <v>2020</v>
      </c>
      <c r="F29" s="61">
        <v>2025</v>
      </c>
      <c r="G29" s="61">
        <v>2030</v>
      </c>
      <c r="H29" s="61">
        <v>2035</v>
      </c>
      <c r="I29" s="61">
        <v>2040</v>
      </c>
      <c r="J29" s="61">
        <v>2045</v>
      </c>
      <c r="K29" s="61">
        <v>2050</v>
      </c>
      <c r="L29" s="62"/>
      <c r="M29" s="63" t="s">
        <v>44</v>
      </c>
      <c r="N29" s="64"/>
      <c r="O29" s="63" t="s">
        <v>44</v>
      </c>
      <c r="P29" s="65"/>
      <c r="Q29" s="66" t="s">
        <v>52</v>
      </c>
      <c r="R29" s="48" t="s">
        <v>42</v>
      </c>
      <c r="S29" s="48" t="s">
        <v>39</v>
      </c>
      <c r="T29" s="48" t="s">
        <v>40</v>
      </c>
      <c r="U29" s="48" t="s">
        <v>41</v>
      </c>
    </row>
    <row r="30" spans="1:23" x14ac:dyDescent="0.25">
      <c r="A30" s="95">
        <v>29</v>
      </c>
      <c r="B30" s="88" t="s">
        <v>8</v>
      </c>
      <c r="C30" s="127">
        <f>D72/$D72</f>
        <v>1</v>
      </c>
      <c r="D30" s="89">
        <f t="shared" ref="D30:K30" si="14">E72/$D72</f>
        <v>0.84772476081123072</v>
      </c>
      <c r="E30" s="89">
        <f t="shared" si="14"/>
        <v>0.71863727009245815</v>
      </c>
      <c r="F30" s="89">
        <f t="shared" si="14"/>
        <v>0.60920660789916481</v>
      </c>
      <c r="G30" s="89">
        <f t="shared" si="14"/>
        <v>0.51643952596594056</v>
      </c>
      <c r="H30" s="89">
        <f t="shared" si="14"/>
        <v>0.43779857362294211</v>
      </c>
      <c r="I30" s="89">
        <f t="shared" si="14"/>
        <v>0.3711326911080064</v>
      </c>
      <c r="J30" s="89">
        <f t="shared" si="14"/>
        <v>0.31461837179876301</v>
      </c>
      <c r="K30" s="89">
        <f t="shared" si="14"/>
        <v>0.26670978397992517</v>
      </c>
      <c r="L30" s="80"/>
      <c r="M30" s="55"/>
      <c r="N30" s="54" t="s">
        <v>50</v>
      </c>
      <c r="O30" s="55">
        <v>3.25</v>
      </c>
      <c r="P30" s="57"/>
      <c r="Q30" s="90" t="s">
        <v>8</v>
      </c>
      <c r="R30" s="17"/>
      <c r="S30" s="12"/>
      <c r="T30" s="13" t="s">
        <v>29</v>
      </c>
      <c r="U30" s="13"/>
      <c r="V30" t="s">
        <v>55</v>
      </c>
    </row>
    <row r="31" spans="1:23" s="25" customFormat="1" x14ac:dyDescent="0.25">
      <c r="A31" s="96">
        <v>30</v>
      </c>
      <c r="B31" s="106"/>
      <c r="C31" s="108">
        <v>2011</v>
      </c>
      <c r="D31" s="61">
        <v>2015</v>
      </c>
      <c r="E31" s="61">
        <v>2020</v>
      </c>
      <c r="F31" s="61">
        <v>2025</v>
      </c>
      <c r="G31" s="61">
        <v>2030</v>
      </c>
      <c r="H31" s="61">
        <v>2035</v>
      </c>
      <c r="I31" s="61">
        <v>2040</v>
      </c>
      <c r="J31" s="61">
        <v>2045</v>
      </c>
      <c r="K31" s="61">
        <v>2050</v>
      </c>
      <c r="L31" s="62"/>
      <c r="M31" s="63" t="s">
        <v>44</v>
      </c>
      <c r="N31" s="64"/>
      <c r="O31" s="63" t="s">
        <v>44</v>
      </c>
      <c r="P31" s="65"/>
      <c r="Q31" s="66" t="s">
        <v>52</v>
      </c>
      <c r="R31" s="48" t="s">
        <v>42</v>
      </c>
      <c r="S31" s="48" t="s">
        <v>39</v>
      </c>
      <c r="T31" s="48" t="s">
        <v>40</v>
      </c>
      <c r="U31" s="48" t="s">
        <v>41</v>
      </c>
    </row>
    <row r="32" spans="1:23" x14ac:dyDescent="0.25">
      <c r="A32" s="95">
        <v>31</v>
      </c>
      <c r="B32" s="88" t="s">
        <v>18</v>
      </c>
      <c r="C32" s="127">
        <f>D74/$D74</f>
        <v>1</v>
      </c>
      <c r="D32" s="89">
        <f t="shared" ref="D32:K32" si="15">E74/$D74</f>
        <v>0.86539428869743573</v>
      </c>
      <c r="E32" s="89">
        <f t="shared" si="15"/>
        <v>0.74890727491014086</v>
      </c>
      <c r="F32" s="89">
        <f t="shared" si="15"/>
        <v>0.64810007847119633</v>
      </c>
      <c r="G32" s="89">
        <f t="shared" si="15"/>
        <v>0.56086210641333323</v>
      </c>
      <c r="H32" s="89">
        <f t="shared" si="15"/>
        <v>0.48536686363691184</v>
      </c>
      <c r="I32" s="89">
        <f t="shared" si="15"/>
        <v>0.42003371171437059</v>
      </c>
      <c r="J32" s="89">
        <f t="shared" si="15"/>
        <v>0.36349477517800149</v>
      </c>
      <c r="K32" s="89">
        <f t="shared" si="15"/>
        <v>0.31456630241040096</v>
      </c>
      <c r="L32" s="80"/>
      <c r="M32" s="55"/>
      <c r="N32" s="54" t="s">
        <v>50</v>
      </c>
      <c r="O32" s="55">
        <v>2.85</v>
      </c>
      <c r="P32" s="57"/>
      <c r="Q32" s="90" t="s">
        <v>18</v>
      </c>
      <c r="R32" s="17" t="s">
        <v>11</v>
      </c>
      <c r="S32" s="12" t="s">
        <v>35</v>
      </c>
      <c r="T32" s="13" t="s">
        <v>30</v>
      </c>
      <c r="U32" s="13" t="s">
        <v>36</v>
      </c>
      <c r="V32" t="s">
        <v>55</v>
      </c>
    </row>
    <row r="33" spans="1:22" s="25" customFormat="1" x14ac:dyDescent="0.25">
      <c r="A33" s="96">
        <v>32</v>
      </c>
      <c r="C33" s="108">
        <v>2011</v>
      </c>
      <c r="D33" s="61">
        <v>2015</v>
      </c>
      <c r="E33" s="61">
        <v>2020</v>
      </c>
      <c r="F33" s="61">
        <v>2025</v>
      </c>
      <c r="G33" s="61">
        <v>2030</v>
      </c>
      <c r="H33" s="61">
        <v>2035</v>
      </c>
      <c r="I33" s="61">
        <v>2040</v>
      </c>
      <c r="J33" s="61">
        <v>2045</v>
      </c>
      <c r="K33" s="61">
        <v>2050</v>
      </c>
      <c r="L33" s="62"/>
      <c r="M33" s="63" t="s">
        <v>44</v>
      </c>
      <c r="N33" s="64"/>
      <c r="O33" s="63" t="s">
        <v>44</v>
      </c>
      <c r="P33" s="65"/>
      <c r="Q33" s="66" t="s">
        <v>52</v>
      </c>
      <c r="R33" s="48" t="s">
        <v>42</v>
      </c>
      <c r="S33" s="48" t="s">
        <v>39</v>
      </c>
      <c r="T33" s="48" t="s">
        <v>40</v>
      </c>
      <c r="U33" s="48" t="s">
        <v>41</v>
      </c>
    </row>
    <row r="34" spans="1:22" x14ac:dyDescent="0.25">
      <c r="A34" s="95">
        <v>33</v>
      </c>
      <c r="B34" s="88" t="s">
        <v>19</v>
      </c>
      <c r="C34" s="127">
        <f>D76/$D76</f>
        <v>1</v>
      </c>
      <c r="D34" s="89">
        <f t="shared" ref="D34:K34" si="16">E76/$D76</f>
        <v>0.86985737509267602</v>
      </c>
      <c r="E34" s="89">
        <f t="shared" si="16"/>
        <v>0.75665185300312043</v>
      </c>
      <c r="F34" s="89">
        <f t="shared" si="16"/>
        <v>0.65817919471230368</v>
      </c>
      <c r="G34" s="89">
        <f t="shared" si="16"/>
        <v>0.57252202665305552</v>
      </c>
      <c r="H34" s="89">
        <f t="shared" si="16"/>
        <v>0.49801250728716606</v>
      </c>
      <c r="I34" s="89">
        <f t="shared" si="16"/>
        <v>0.43319985235213648</v>
      </c>
      <c r="J34" s="89">
        <f t="shared" si="16"/>
        <v>0.37682208645756415</v>
      </c>
      <c r="K34" s="89">
        <f t="shared" si="16"/>
        <v>0.32778147100292215</v>
      </c>
      <c r="L34" s="80"/>
      <c r="M34" s="55"/>
      <c r="N34" s="54" t="s">
        <v>50</v>
      </c>
      <c r="O34" s="55">
        <v>2.75</v>
      </c>
      <c r="P34" s="57"/>
      <c r="Q34" s="90" t="s">
        <v>19</v>
      </c>
      <c r="R34" s="35"/>
      <c r="S34" s="36"/>
      <c r="T34" s="37" t="s">
        <v>31</v>
      </c>
      <c r="U34" s="37"/>
      <c r="V34" t="s">
        <v>55</v>
      </c>
    </row>
    <row r="35" spans="1:22" s="25" customFormat="1" x14ac:dyDescent="0.25">
      <c r="A35" s="96">
        <v>34</v>
      </c>
      <c r="B35" s="106"/>
      <c r="C35" s="108">
        <v>2011</v>
      </c>
      <c r="D35" s="61">
        <v>2015</v>
      </c>
      <c r="E35" s="61">
        <v>2020</v>
      </c>
      <c r="F35" s="61">
        <v>2025</v>
      </c>
      <c r="G35" s="61">
        <v>2030</v>
      </c>
      <c r="H35" s="61">
        <v>2035</v>
      </c>
      <c r="I35" s="61">
        <v>2040</v>
      </c>
      <c r="J35" s="61">
        <v>2045</v>
      </c>
      <c r="K35" s="61">
        <v>2050</v>
      </c>
      <c r="L35" s="62"/>
      <c r="M35" s="63" t="s">
        <v>44</v>
      </c>
      <c r="N35" s="64"/>
      <c r="O35" s="63" t="s">
        <v>44</v>
      </c>
      <c r="P35" s="65"/>
      <c r="Q35" s="66" t="s">
        <v>52</v>
      </c>
      <c r="R35" s="48" t="s">
        <v>42</v>
      </c>
      <c r="S35" s="48" t="s">
        <v>39</v>
      </c>
      <c r="T35" s="48" t="s">
        <v>40</v>
      </c>
      <c r="U35" s="48" t="s">
        <v>41</v>
      </c>
    </row>
    <row r="36" spans="1:22" x14ac:dyDescent="0.25">
      <c r="A36" s="95">
        <v>35</v>
      </c>
      <c r="B36" s="91" t="s">
        <v>9</v>
      </c>
      <c r="C36" s="127">
        <f>D78/$D78</f>
        <v>1</v>
      </c>
      <c r="D36" s="92">
        <f t="shared" ref="D36:K36" si="17">E78/$D78</f>
        <v>0.86228104286659468</v>
      </c>
      <c r="E36" s="92">
        <f t="shared" si="17"/>
        <v>0.74352859688710216</v>
      </c>
      <c r="F36" s="92">
        <f t="shared" si="17"/>
        <v>0.64113061392494652</v>
      </c>
      <c r="G36" s="92">
        <f t="shared" si="17"/>
        <v>0.55283477438890316</v>
      </c>
      <c r="H36" s="92">
        <f t="shared" si="17"/>
        <v>0.47669894579298216</v>
      </c>
      <c r="I36" s="92">
        <f t="shared" si="17"/>
        <v>0.41104846411177903</v>
      </c>
      <c r="J36" s="92">
        <f t="shared" si="17"/>
        <v>0.3544392983030169</v>
      </c>
      <c r="K36" s="92">
        <f t="shared" si="17"/>
        <v>0.30562628777362955</v>
      </c>
      <c r="L36" s="80"/>
      <c r="M36" s="55"/>
      <c r="N36" s="54" t="s">
        <v>50</v>
      </c>
      <c r="O36" s="55">
        <v>2.92</v>
      </c>
      <c r="P36" s="57"/>
      <c r="Q36" s="93" t="s">
        <v>9</v>
      </c>
      <c r="R36" s="38"/>
      <c r="S36" s="39"/>
      <c r="T36" s="38" t="s">
        <v>29</v>
      </c>
      <c r="U36" s="38"/>
      <c r="V36" t="s">
        <v>55</v>
      </c>
    </row>
    <row r="37" spans="1:22" s="25" customFormat="1" x14ac:dyDescent="0.25">
      <c r="A37" s="96">
        <v>36</v>
      </c>
      <c r="C37" s="108">
        <v>2011</v>
      </c>
      <c r="D37" s="61">
        <v>2015</v>
      </c>
      <c r="E37" s="61">
        <v>2020</v>
      </c>
      <c r="F37" s="61">
        <v>2025</v>
      </c>
      <c r="G37" s="61">
        <v>2030</v>
      </c>
      <c r="H37" s="61">
        <v>2035</v>
      </c>
      <c r="I37" s="61">
        <v>2040</v>
      </c>
      <c r="J37" s="61">
        <v>2045</v>
      </c>
      <c r="K37" s="61">
        <v>2050</v>
      </c>
      <c r="L37" s="62"/>
      <c r="M37" s="63" t="s">
        <v>44</v>
      </c>
      <c r="N37" s="64"/>
      <c r="O37" s="63" t="s">
        <v>44</v>
      </c>
      <c r="P37" s="65"/>
      <c r="Q37" s="66" t="s">
        <v>52</v>
      </c>
      <c r="R37" s="48" t="s">
        <v>42</v>
      </c>
      <c r="S37" s="48" t="s">
        <v>39</v>
      </c>
      <c r="T37" s="48" t="s">
        <v>40</v>
      </c>
      <c r="U37" s="48" t="s">
        <v>41</v>
      </c>
    </row>
    <row r="38" spans="1:22" x14ac:dyDescent="0.25">
      <c r="A38" s="95">
        <v>37</v>
      </c>
      <c r="B38" s="91" t="s">
        <v>20</v>
      </c>
      <c r="C38" s="127">
        <f>D80/$D80</f>
        <v>1</v>
      </c>
      <c r="D38" s="92">
        <f t="shared" ref="D38:K38" si="18">E80/$D80</f>
        <v>0.86985737509267602</v>
      </c>
      <c r="E38" s="92">
        <f t="shared" si="18"/>
        <v>0.75665185300312043</v>
      </c>
      <c r="F38" s="92">
        <f t="shared" si="18"/>
        <v>0.65817919471230368</v>
      </c>
      <c r="G38" s="92">
        <f t="shared" si="18"/>
        <v>0.57252202665305552</v>
      </c>
      <c r="H38" s="92">
        <f t="shared" si="18"/>
        <v>0.49801250728716606</v>
      </c>
      <c r="I38" s="92">
        <f t="shared" si="18"/>
        <v>0.43319985235213648</v>
      </c>
      <c r="J38" s="92">
        <f t="shared" si="18"/>
        <v>0.37682208645756415</v>
      </c>
      <c r="K38" s="92">
        <f t="shared" si="18"/>
        <v>0.32778147100292215</v>
      </c>
      <c r="L38" s="80"/>
      <c r="M38" s="55"/>
      <c r="N38" s="54" t="s">
        <v>50</v>
      </c>
      <c r="O38" s="55">
        <v>2.75</v>
      </c>
      <c r="P38" s="57"/>
      <c r="Q38" s="93" t="s">
        <v>20</v>
      </c>
      <c r="R38" s="15" t="s">
        <v>11</v>
      </c>
      <c r="S38" s="14" t="s">
        <v>37</v>
      </c>
      <c r="T38" s="15" t="s">
        <v>30</v>
      </c>
      <c r="U38" s="15" t="s">
        <v>38</v>
      </c>
      <c r="V38" t="s">
        <v>55</v>
      </c>
    </row>
    <row r="39" spans="1:22" s="25" customFormat="1" x14ac:dyDescent="0.25">
      <c r="A39" s="96">
        <v>38</v>
      </c>
      <c r="B39" s="106"/>
      <c r="C39" s="108">
        <v>2011</v>
      </c>
      <c r="D39" s="61">
        <v>2015</v>
      </c>
      <c r="E39" s="61">
        <v>2020</v>
      </c>
      <c r="F39" s="61">
        <v>2025</v>
      </c>
      <c r="G39" s="61">
        <v>2030</v>
      </c>
      <c r="H39" s="61">
        <v>2035</v>
      </c>
      <c r="I39" s="61">
        <v>2040</v>
      </c>
      <c r="J39" s="61">
        <v>2045</v>
      </c>
      <c r="K39" s="61">
        <v>2050</v>
      </c>
      <c r="L39" s="62"/>
      <c r="M39" s="63" t="s">
        <v>44</v>
      </c>
      <c r="N39" s="64"/>
      <c r="O39" s="63" t="s">
        <v>44</v>
      </c>
      <c r="P39" s="65"/>
      <c r="Q39" s="66" t="s">
        <v>52</v>
      </c>
      <c r="R39" s="48" t="s">
        <v>42</v>
      </c>
      <c r="S39" s="48" t="s">
        <v>39</v>
      </c>
      <c r="T39" s="48" t="s">
        <v>40</v>
      </c>
      <c r="U39" s="48" t="s">
        <v>41</v>
      </c>
    </row>
    <row r="40" spans="1:22" x14ac:dyDescent="0.25">
      <c r="A40" s="95">
        <v>39</v>
      </c>
      <c r="B40" s="91" t="s">
        <v>21</v>
      </c>
      <c r="C40" s="127">
        <f>D82/$D82</f>
        <v>1</v>
      </c>
      <c r="D40" s="92">
        <f t="shared" ref="D40:K40" si="19">E82/$D82</f>
        <v>0.87883878959327355</v>
      </c>
      <c r="E40" s="92">
        <f t="shared" si="19"/>
        <v>0.77235761809377024</v>
      </c>
      <c r="F40" s="92">
        <f t="shared" si="19"/>
        <v>0.67877783421867288</v>
      </c>
      <c r="G40" s="92">
        <f t="shared" si="19"/>
        <v>0.59653629022748222</v>
      </c>
      <c r="H40" s="92">
        <f t="shared" si="19"/>
        <v>0.52425923125198182</v>
      </c>
      <c r="I40" s="92">
        <f t="shared" si="19"/>
        <v>0.46073934822659185</v>
      </c>
      <c r="J40" s="92">
        <f t="shared" si="19"/>
        <v>0.40491561111345165</v>
      </c>
      <c r="K40" s="92">
        <f t="shared" si="19"/>
        <v>0.35585554555836646</v>
      </c>
      <c r="L40" s="80"/>
      <c r="M40" s="55"/>
      <c r="N40" s="54" t="s">
        <v>50</v>
      </c>
      <c r="O40" s="55">
        <v>2.5499999999999998</v>
      </c>
      <c r="P40" s="57"/>
      <c r="Q40" s="94" t="s">
        <v>21</v>
      </c>
      <c r="R40" s="18"/>
      <c r="S40" s="19"/>
      <c r="T40" s="20" t="s">
        <v>31</v>
      </c>
      <c r="U40" s="20"/>
      <c r="V40" t="s">
        <v>55</v>
      </c>
    </row>
    <row r="42" spans="1:22" x14ac:dyDescent="0.25">
      <c r="R42" s="26" t="s">
        <v>43</v>
      </c>
      <c r="S42" s="26"/>
    </row>
    <row r="43" spans="1:22" x14ac:dyDescent="0.25">
      <c r="C43" s="108">
        <v>2007</v>
      </c>
      <c r="D43" s="108">
        <v>2010</v>
      </c>
      <c r="E43" s="108">
        <v>2015</v>
      </c>
      <c r="F43" s="108">
        <v>2020</v>
      </c>
      <c r="G43" s="108">
        <v>2025</v>
      </c>
      <c r="H43" s="108">
        <v>2030</v>
      </c>
      <c r="I43" s="108">
        <v>2035</v>
      </c>
      <c r="J43" s="108">
        <v>2040</v>
      </c>
      <c r="K43" s="108">
        <v>2045</v>
      </c>
      <c r="L43" s="108">
        <v>2050</v>
      </c>
      <c r="M43" s="109"/>
      <c r="N43" s="110" t="s">
        <v>44</v>
      </c>
      <c r="O43" s="111"/>
      <c r="P43" s="110" t="s">
        <v>44</v>
      </c>
      <c r="Q43" s="27"/>
      <c r="R43" s="24" t="s">
        <v>52</v>
      </c>
      <c r="S43" s="24" t="s">
        <v>42</v>
      </c>
      <c r="T43" s="24" t="s">
        <v>39</v>
      </c>
      <c r="U43" s="24" t="s">
        <v>40</v>
      </c>
      <c r="V43" s="24" t="s">
        <v>41</v>
      </c>
    </row>
    <row r="44" spans="1:22" x14ac:dyDescent="0.25">
      <c r="A44" s="95">
        <v>1</v>
      </c>
      <c r="B44" s="50" t="s">
        <v>0</v>
      </c>
      <c r="C44" s="107">
        <v>1</v>
      </c>
      <c r="D44" s="51">
        <f>[1]AEEI!C3</f>
        <v>0.96745043619576843</v>
      </c>
      <c r="E44" s="51">
        <f>[1]AEEI!D3</f>
        <v>0.94113659778319003</v>
      </c>
      <c r="F44" s="51">
        <f>[1]AEEI!E3</f>
        <v>0.91553847365022478</v>
      </c>
      <c r="G44" s="51">
        <f>[1]AEEI!F3</f>
        <v>0.89063659697025432</v>
      </c>
      <c r="H44" s="51">
        <f>[1]AEEI!G3</f>
        <v>0.86641203039797621</v>
      </c>
      <c r="I44" s="51">
        <f>[1]AEEI!H3</f>
        <v>0.83946143083464253</v>
      </c>
      <c r="J44" s="52">
        <f>[1]AEEI!I3</f>
        <v>0.8</v>
      </c>
      <c r="K44" s="52">
        <f>[1]AEEI!J3</f>
        <v>0.75</v>
      </c>
      <c r="L44" s="53">
        <f>[1]AEEI!K3</f>
        <v>0.65</v>
      </c>
      <c r="M44" s="54" t="s">
        <v>47</v>
      </c>
      <c r="N44" s="55">
        <v>0.55000000000000004</v>
      </c>
      <c r="O44" s="54" t="s">
        <v>46</v>
      </c>
      <c r="P44" s="56" t="s">
        <v>48</v>
      </c>
      <c r="Q44" s="57"/>
      <c r="R44" s="58" t="s">
        <v>0</v>
      </c>
      <c r="S44" s="59"/>
      <c r="T44" s="60" t="s">
        <v>22</v>
      </c>
      <c r="U44" s="58" t="s">
        <v>23</v>
      </c>
      <c r="V44" s="58"/>
    </row>
    <row r="45" spans="1:22" s="25" customFormat="1" x14ac:dyDescent="0.25">
      <c r="A45" s="96">
        <v>2</v>
      </c>
      <c r="B45" s="106"/>
      <c r="C45" s="40">
        <v>2007</v>
      </c>
      <c r="D45" s="61">
        <v>2010</v>
      </c>
      <c r="E45" s="61">
        <v>2015</v>
      </c>
      <c r="F45" s="61">
        <v>2020</v>
      </c>
      <c r="G45" s="61">
        <v>2025</v>
      </c>
      <c r="H45" s="61">
        <v>2030</v>
      </c>
      <c r="I45" s="61">
        <v>2035</v>
      </c>
      <c r="J45" s="61">
        <v>2040</v>
      </c>
      <c r="K45" s="61">
        <v>2045</v>
      </c>
      <c r="L45" s="61">
        <v>2050</v>
      </c>
      <c r="M45" s="62"/>
      <c r="N45" s="63" t="s">
        <v>44</v>
      </c>
      <c r="O45" s="64"/>
      <c r="P45" s="63" t="s">
        <v>44</v>
      </c>
      <c r="Q45" s="65"/>
      <c r="R45" s="66" t="s">
        <v>52</v>
      </c>
      <c r="S45" s="66" t="s">
        <v>42</v>
      </c>
      <c r="T45" s="66" t="s">
        <v>39</v>
      </c>
      <c r="U45" s="66" t="s">
        <v>40</v>
      </c>
      <c r="V45" s="66" t="s">
        <v>41</v>
      </c>
    </row>
    <row r="46" spans="1:22" x14ac:dyDescent="0.25">
      <c r="A46" s="95">
        <v>3</v>
      </c>
      <c r="B46" s="50" t="s">
        <v>2</v>
      </c>
      <c r="C46" s="107">
        <v>1</v>
      </c>
      <c r="D46" s="51">
        <f>[1]AEEI_ELE_C!C3</f>
        <v>0.99700374750093756</v>
      </c>
      <c r="E46" s="51">
        <f>[1]AEEI_ELE_C!D3</f>
        <v>0.994513729395611</v>
      </c>
      <c r="F46" s="51">
        <f>[1]AEEI_ELE_C!E3</f>
        <v>0.99202993011361429</v>
      </c>
      <c r="G46" s="51">
        <f>[1]AEEI_ELE_C!F3</f>
        <v>0.98955233412342847</v>
      </c>
      <c r="H46" s="51">
        <f>[1]AEEI_ELE_C!G3</f>
        <v>0.98708092593232422</v>
      </c>
      <c r="I46" s="51">
        <f>[1]AEEI_ELE_C!H3</f>
        <v>0.98461569008626582</v>
      </c>
      <c r="J46" s="51">
        <f>[1]AEEI_ELE_C!I3</f>
        <v>0.97380410372114601</v>
      </c>
      <c r="K46" s="51">
        <f>[1]AEEI_ELE_C!J3</f>
        <v>0.96311123413142108</v>
      </c>
      <c r="L46" s="68">
        <f>[1]AEEI_ELE_C!K3</f>
        <v>0.9525357777458775</v>
      </c>
      <c r="M46" s="54" t="s">
        <v>47</v>
      </c>
      <c r="N46" s="55">
        <v>0.05</v>
      </c>
      <c r="O46" s="54" t="s">
        <v>46</v>
      </c>
      <c r="P46" s="55">
        <v>0.9</v>
      </c>
      <c r="Q46" s="57"/>
      <c r="R46" s="58" t="s">
        <v>1</v>
      </c>
      <c r="S46" s="59"/>
      <c r="T46" s="60" t="s">
        <v>26</v>
      </c>
      <c r="U46" s="58" t="s">
        <v>23</v>
      </c>
      <c r="V46" s="58"/>
    </row>
    <row r="47" spans="1:22" s="25" customFormat="1" x14ac:dyDescent="0.25">
      <c r="A47" s="96">
        <v>4</v>
      </c>
      <c r="C47" s="40">
        <v>2007</v>
      </c>
      <c r="D47" s="61">
        <v>2010</v>
      </c>
      <c r="E47" s="61">
        <v>2015</v>
      </c>
      <c r="F47" s="61">
        <v>2020</v>
      </c>
      <c r="G47" s="61">
        <v>2025</v>
      </c>
      <c r="H47" s="61">
        <v>2030</v>
      </c>
      <c r="I47" s="61">
        <v>2035</v>
      </c>
      <c r="J47" s="61">
        <v>2040</v>
      </c>
      <c r="K47" s="61">
        <v>2045</v>
      </c>
      <c r="L47" s="61">
        <v>2050</v>
      </c>
      <c r="M47" s="62"/>
      <c r="N47" s="63" t="s">
        <v>44</v>
      </c>
      <c r="O47" s="64"/>
      <c r="P47" s="63" t="s">
        <v>44</v>
      </c>
      <c r="Q47" s="65"/>
      <c r="R47" s="66" t="s">
        <v>52</v>
      </c>
      <c r="S47" s="66" t="s">
        <v>42</v>
      </c>
      <c r="T47" s="66" t="s">
        <v>39</v>
      </c>
      <c r="U47" s="66" t="s">
        <v>40</v>
      </c>
      <c r="V47" s="66" t="s">
        <v>41</v>
      </c>
    </row>
    <row r="48" spans="1:22" x14ac:dyDescent="0.25">
      <c r="A48" s="95">
        <v>5</v>
      </c>
      <c r="B48" s="50" t="s">
        <v>1</v>
      </c>
      <c r="C48" s="107">
        <v>1</v>
      </c>
      <c r="D48" s="51">
        <f>[1]AEEI_DEU!C3</f>
        <v>0.97623872383386012</v>
      </c>
      <c r="E48" s="51">
        <f>[1]AEEI_DEU!D3</f>
        <v>0.95686952400879888</v>
      </c>
      <c r="F48" s="51">
        <f>[1]AEEI_DEU!E3</f>
        <v>0.93788462147978224</v>
      </c>
      <c r="G48" s="51">
        <f>[1]AEEI_DEU!F3</f>
        <v>0.91927639154299767</v>
      </c>
      <c r="H48" s="51">
        <f>[1]AEEI_DEU!G3</f>
        <v>0.90103736077362651</v>
      </c>
      <c r="I48" s="52">
        <f>[1]AEEI_DEU!H3</f>
        <v>0.90103736077362651</v>
      </c>
      <c r="J48" s="52">
        <f>[1]AEEI_DEU!I3</f>
        <v>0.9</v>
      </c>
      <c r="K48" s="52">
        <f>[1]AEEI_DEU!J3</f>
        <v>1</v>
      </c>
      <c r="L48" s="53">
        <f>[1]AEEI_DEU!K3</f>
        <v>1</v>
      </c>
      <c r="M48" s="54" t="s">
        <v>45</v>
      </c>
      <c r="N48" s="55">
        <v>1.05</v>
      </c>
      <c r="O48" s="54" t="s">
        <v>49</v>
      </c>
      <c r="P48" s="56" t="s">
        <v>48</v>
      </c>
      <c r="Q48" s="57"/>
      <c r="R48" s="58" t="s">
        <v>2</v>
      </c>
      <c r="S48" s="59" t="s">
        <v>10</v>
      </c>
      <c r="T48" s="60" t="s">
        <v>25</v>
      </c>
      <c r="U48" s="58" t="s">
        <v>23</v>
      </c>
      <c r="V48" s="58" t="s">
        <v>24</v>
      </c>
    </row>
    <row r="49" spans="1:23" s="25" customFormat="1" x14ac:dyDescent="0.25">
      <c r="A49" s="96">
        <v>6</v>
      </c>
      <c r="B49" s="106"/>
      <c r="C49" s="40">
        <v>2007</v>
      </c>
      <c r="D49" s="61">
        <v>2010</v>
      </c>
      <c r="E49" s="61">
        <v>2015</v>
      </c>
      <c r="F49" s="61">
        <v>2020</v>
      </c>
      <c r="G49" s="61">
        <v>2025</v>
      </c>
      <c r="H49" s="61">
        <v>2030</v>
      </c>
      <c r="I49" s="61">
        <v>2035</v>
      </c>
      <c r="J49" s="61">
        <v>2040</v>
      </c>
      <c r="K49" s="61">
        <v>2045</v>
      </c>
      <c r="L49" s="61">
        <v>2050</v>
      </c>
      <c r="M49" s="62"/>
      <c r="N49" s="63" t="s">
        <v>44</v>
      </c>
      <c r="O49" s="64"/>
      <c r="P49" s="63" t="s">
        <v>44</v>
      </c>
      <c r="Q49" s="65"/>
      <c r="R49" s="66" t="s">
        <v>52</v>
      </c>
      <c r="S49" s="66" t="s">
        <v>42</v>
      </c>
      <c r="T49" s="66" t="s">
        <v>39</v>
      </c>
      <c r="U49" s="66" t="s">
        <v>40</v>
      </c>
      <c r="V49" s="66" t="s">
        <v>41</v>
      </c>
    </row>
    <row r="50" spans="1:23" x14ac:dyDescent="0.25">
      <c r="A50" s="95">
        <v>7</v>
      </c>
      <c r="B50" s="50" t="s">
        <v>4</v>
      </c>
      <c r="C50" s="107">
        <v>1</v>
      </c>
      <c r="D50" s="51">
        <f>[1]AEEI_NEU!C3</f>
        <v>0.93578859865046549</v>
      </c>
      <c r="E50" s="51">
        <f>[1]AEEI_NEU!D3</f>
        <v>0.88544014293650375</v>
      </c>
      <c r="F50" s="51">
        <f>[1]AEEI_NEU!E3</f>
        <v>0.83780059711569133</v>
      </c>
      <c r="G50" s="51">
        <f>[1]AEEI_NEU!F3</f>
        <v>0.7927242130671549</v>
      </c>
      <c r="H50" s="51">
        <f>[1]AEEI_NEU!G3</f>
        <v>0.75007308439070342</v>
      </c>
      <c r="I50" s="51">
        <f>[1]AEEI_NEU!H3</f>
        <v>0.70971672449687451</v>
      </c>
      <c r="J50" s="51">
        <f>[1]AEEI_NEU!I3</f>
        <v>0.6715316673970968</v>
      </c>
      <c r="K50" s="51">
        <f>[1]AEEI_NEU!J3</f>
        <v>0.63540108997263878</v>
      </c>
      <c r="L50" s="68">
        <f>[1]AEEI_NEU!K3</f>
        <v>0.60121445456670775</v>
      </c>
      <c r="M50" s="69"/>
      <c r="N50" s="55"/>
      <c r="O50" s="54" t="s">
        <v>50</v>
      </c>
      <c r="P50" s="55">
        <v>1.1000000000000001</v>
      </c>
      <c r="Q50" s="57"/>
      <c r="R50" s="58" t="s">
        <v>3</v>
      </c>
      <c r="S50" s="59"/>
      <c r="T50" s="60" t="s">
        <v>28</v>
      </c>
      <c r="U50" s="58" t="s">
        <v>23</v>
      </c>
      <c r="V50" s="58"/>
    </row>
    <row r="51" spans="1:23" s="25" customFormat="1" x14ac:dyDescent="0.25">
      <c r="A51" s="96">
        <v>8</v>
      </c>
      <c r="C51" s="40">
        <v>2007</v>
      </c>
      <c r="D51" s="61">
        <v>2010</v>
      </c>
      <c r="E51" s="61">
        <v>2015</v>
      </c>
      <c r="F51" s="61">
        <v>2020</v>
      </c>
      <c r="G51" s="61">
        <v>2025</v>
      </c>
      <c r="H51" s="61">
        <v>2030</v>
      </c>
      <c r="I51" s="61">
        <v>2035</v>
      </c>
      <c r="J51" s="61">
        <v>2040</v>
      </c>
      <c r="K51" s="61">
        <v>2045</v>
      </c>
      <c r="L51" s="61">
        <v>2050</v>
      </c>
      <c r="M51" s="62"/>
      <c r="N51" s="63" t="s">
        <v>44</v>
      </c>
      <c r="O51" s="64"/>
      <c r="P51" s="63" t="s">
        <v>44</v>
      </c>
      <c r="Q51" s="65"/>
      <c r="R51" s="66" t="s">
        <v>52</v>
      </c>
      <c r="S51" s="66" t="s">
        <v>42</v>
      </c>
      <c r="T51" s="66" t="s">
        <v>39</v>
      </c>
      <c r="U51" s="66" t="s">
        <v>40</v>
      </c>
      <c r="V51" s="66" t="s">
        <v>41</v>
      </c>
    </row>
    <row r="52" spans="1:23" x14ac:dyDescent="0.25">
      <c r="A52" s="95">
        <v>9</v>
      </c>
      <c r="B52" s="50" t="s">
        <v>3</v>
      </c>
      <c r="C52" s="107">
        <v>1</v>
      </c>
      <c r="D52" s="51">
        <f>[1]AEEI_EMERGE!C3</f>
        <v>0.91888569302058554</v>
      </c>
      <c r="E52" s="51">
        <f>[1]AEEI_EMERGE!D3</f>
        <v>0.85633967224941354</v>
      </c>
      <c r="F52" s="51">
        <f>[1]AEEI_EMERGE!E3</f>
        <v>0.79805098701412125</v>
      </c>
      <c r="G52" s="51">
        <f>[1]AEEI_EMERGE!F3</f>
        <v>0.74372985219901921</v>
      </c>
      <c r="H52" s="51">
        <f>[1]AEEI_EMERGE!G3</f>
        <v>0.69310620756388774</v>
      </c>
      <c r="I52" s="51">
        <f>[1]AEEI_EMERGE!H3</f>
        <v>0.64592837512597623</v>
      </c>
      <c r="J52" s="51">
        <f>[1]AEEI_EMERGE!I3</f>
        <v>0.60196180793031784</v>
      </c>
      <c r="K52" s="51">
        <f>[1]AEEI_EMERGE!J3</f>
        <v>0.56098792398780395</v>
      </c>
      <c r="L52" s="68">
        <f>[1]AEEI_EMERGE!K3</f>
        <v>0.5228030195838872</v>
      </c>
      <c r="M52" s="70"/>
      <c r="N52" s="55"/>
      <c r="O52" s="54" t="s">
        <v>50</v>
      </c>
      <c r="P52" s="55">
        <v>1.4</v>
      </c>
      <c r="Q52" s="57"/>
      <c r="R52" s="58" t="s">
        <v>4</v>
      </c>
      <c r="S52" s="59"/>
      <c r="T52" s="60" t="s">
        <v>27</v>
      </c>
      <c r="U52" s="58" t="s">
        <v>23</v>
      </c>
      <c r="V52" s="58"/>
    </row>
    <row r="53" spans="1:23" s="25" customFormat="1" x14ac:dyDescent="0.25">
      <c r="A53" s="96">
        <v>10</v>
      </c>
      <c r="B53" s="106"/>
      <c r="C53" s="40">
        <v>2007</v>
      </c>
      <c r="D53" s="61">
        <v>2010</v>
      </c>
      <c r="E53" s="61">
        <v>2015</v>
      </c>
      <c r="F53" s="61">
        <v>2020</v>
      </c>
      <c r="G53" s="61">
        <v>2025</v>
      </c>
      <c r="H53" s="61">
        <v>2030</v>
      </c>
      <c r="I53" s="61">
        <v>2035</v>
      </c>
      <c r="J53" s="61">
        <v>2040</v>
      </c>
      <c r="K53" s="61">
        <v>2045</v>
      </c>
      <c r="L53" s="61">
        <v>2050</v>
      </c>
      <c r="M53" s="62"/>
      <c r="N53" s="63" t="s">
        <v>44</v>
      </c>
      <c r="O53" s="64"/>
      <c r="P53" s="63" t="s">
        <v>44</v>
      </c>
      <c r="Q53" s="65"/>
      <c r="R53" s="66" t="s">
        <v>52</v>
      </c>
      <c r="S53" s="66" t="s">
        <v>42</v>
      </c>
      <c r="T53" s="66" t="s">
        <v>39</v>
      </c>
      <c r="U53" s="66" t="s">
        <v>40</v>
      </c>
      <c r="V53" s="66" t="s">
        <v>41</v>
      </c>
    </row>
    <row r="54" spans="1:23" x14ac:dyDescent="0.25">
      <c r="A54" s="95">
        <v>11</v>
      </c>
      <c r="B54" s="71" t="s">
        <v>5</v>
      </c>
      <c r="C54" s="107">
        <v>1</v>
      </c>
      <c r="D54" s="72">
        <f>[2]AEEI!C22</f>
        <v>0.79259336463992824</v>
      </c>
      <c r="E54" s="72">
        <f>[2]AEEI!D22</f>
        <v>0.65301896223621858</v>
      </c>
      <c r="F54" s="72">
        <f>[2]AEEI!E22</f>
        <v>0.53802338508573677</v>
      </c>
      <c r="G54" s="73">
        <f>[2]AEEI!F22</f>
        <v>0.44327834203749267</v>
      </c>
      <c r="H54" s="73">
        <f>[2]AEEI!G22</f>
        <v>0.36521774697245868</v>
      </c>
      <c r="I54" s="73">
        <f>[2]AEEI!H22</f>
        <v>0.30090349573712588</v>
      </c>
      <c r="J54" s="73">
        <f>[2]AEEI!I22</f>
        <v>0.24791487954075359</v>
      </c>
      <c r="K54" s="73">
        <f>[2]AEEI!J22</f>
        <v>0.20425747247350146</v>
      </c>
      <c r="L54" s="73">
        <f>[2]AEEI!K22</f>
        <v>0.16828806378442832</v>
      </c>
      <c r="M54" s="54"/>
      <c r="N54" s="55"/>
      <c r="O54" s="54" t="s">
        <v>50</v>
      </c>
      <c r="P54" s="55">
        <v>3.8</v>
      </c>
      <c r="Q54" s="57"/>
      <c r="R54" s="74" t="s">
        <v>5</v>
      </c>
      <c r="S54" s="74"/>
      <c r="T54" s="75"/>
      <c r="U54" s="74" t="s">
        <v>29</v>
      </c>
      <c r="V54" s="74"/>
      <c r="W54" t="s">
        <v>55</v>
      </c>
    </row>
    <row r="55" spans="1:23" s="25" customFormat="1" x14ac:dyDescent="0.25">
      <c r="A55" s="96">
        <v>12</v>
      </c>
      <c r="C55" s="40">
        <v>2007</v>
      </c>
      <c r="D55" s="61">
        <v>2010</v>
      </c>
      <c r="E55" s="61">
        <v>2015</v>
      </c>
      <c r="F55" s="61">
        <v>2020</v>
      </c>
      <c r="G55" s="61">
        <v>2025</v>
      </c>
      <c r="H55" s="61">
        <v>2030</v>
      </c>
      <c r="I55" s="61">
        <v>2035</v>
      </c>
      <c r="J55" s="61">
        <v>2040</v>
      </c>
      <c r="K55" s="61">
        <v>2045</v>
      </c>
      <c r="L55" s="61">
        <v>2050</v>
      </c>
      <c r="M55" s="62"/>
      <c r="N55" s="63" t="s">
        <v>44</v>
      </c>
      <c r="O55" s="64"/>
      <c r="P55" s="63" t="s">
        <v>44</v>
      </c>
      <c r="Q55" s="65"/>
      <c r="R55" s="66" t="s">
        <v>52</v>
      </c>
      <c r="S55" s="66" t="s">
        <v>42</v>
      </c>
      <c r="T55" s="66" t="s">
        <v>39</v>
      </c>
      <c r="U55" s="66" t="s">
        <v>40</v>
      </c>
      <c r="V55" s="66" t="s">
        <v>41</v>
      </c>
    </row>
    <row r="56" spans="1:23" x14ac:dyDescent="0.25">
      <c r="A56" s="95">
        <v>13</v>
      </c>
      <c r="B56" s="71" t="s">
        <v>12</v>
      </c>
      <c r="C56" s="107">
        <v>1</v>
      </c>
      <c r="D56" s="73">
        <f>[2]AEEI!C46</f>
        <v>0.82272016838714968</v>
      </c>
      <c r="E56" s="73">
        <f>[2]AEEI!D46</f>
        <v>0.69924429284192158</v>
      </c>
      <c r="F56" s="73">
        <f>[2]AEEI!E46</f>
        <v>0.59429998176720988</v>
      </c>
      <c r="G56" s="72">
        <f>[2]AEEI!F46</f>
        <v>0.50510597218181708</v>
      </c>
      <c r="H56" s="72">
        <f>[2]AEEI!G46</f>
        <v>0.42929841992435896</v>
      </c>
      <c r="I56" s="72">
        <f>[2]AEEI!H46</f>
        <v>0.36486825240548115</v>
      </c>
      <c r="J56" s="72">
        <f>[2]AEEI!I46</f>
        <v>0.31010792361380424</v>
      </c>
      <c r="K56" s="72">
        <f>[2]AEEI!J46</f>
        <v>0.26356616026212643</v>
      </c>
      <c r="L56" s="72">
        <f>[2]AEEI!K46</f>
        <v>0.22400949974381315</v>
      </c>
      <c r="M56" s="54"/>
      <c r="N56" s="55"/>
      <c r="O56" s="54" t="s">
        <v>50</v>
      </c>
      <c r="P56" s="55">
        <v>3.2</v>
      </c>
      <c r="Q56" s="57"/>
      <c r="R56" s="74" t="s">
        <v>12</v>
      </c>
      <c r="S56" s="74" t="s">
        <v>11</v>
      </c>
      <c r="T56" s="75" t="s">
        <v>22</v>
      </c>
      <c r="U56" s="74" t="s">
        <v>30</v>
      </c>
      <c r="V56" s="74" t="s">
        <v>53</v>
      </c>
      <c r="W56" t="s">
        <v>55</v>
      </c>
    </row>
    <row r="57" spans="1:23" s="25" customFormat="1" x14ac:dyDescent="0.25">
      <c r="A57" s="96">
        <v>14</v>
      </c>
      <c r="B57" s="106"/>
      <c r="C57" s="40">
        <v>2007</v>
      </c>
      <c r="D57" s="61">
        <v>2010</v>
      </c>
      <c r="E57" s="61">
        <v>2015</v>
      </c>
      <c r="F57" s="61">
        <v>2020</v>
      </c>
      <c r="G57" s="61">
        <v>2025</v>
      </c>
      <c r="H57" s="61">
        <v>2030</v>
      </c>
      <c r="I57" s="61">
        <v>2035</v>
      </c>
      <c r="J57" s="61">
        <v>2040</v>
      </c>
      <c r="K57" s="61">
        <v>2045</v>
      </c>
      <c r="L57" s="61">
        <v>2050</v>
      </c>
      <c r="M57" s="62"/>
      <c r="N57" s="63" t="s">
        <v>44</v>
      </c>
      <c r="O57" s="64"/>
      <c r="P57" s="63" t="s">
        <v>44</v>
      </c>
      <c r="Q57" s="65"/>
      <c r="R57" s="66" t="s">
        <v>52</v>
      </c>
      <c r="S57" s="66" t="s">
        <v>42</v>
      </c>
      <c r="T57" s="66" t="s">
        <v>39</v>
      </c>
      <c r="U57" s="66" t="s">
        <v>40</v>
      </c>
      <c r="V57" s="66" t="s">
        <v>41</v>
      </c>
    </row>
    <row r="58" spans="1:23" x14ac:dyDescent="0.25">
      <c r="A58" s="95">
        <v>15</v>
      </c>
      <c r="B58" s="71" t="s">
        <v>13</v>
      </c>
      <c r="C58" s="107">
        <v>1</v>
      </c>
      <c r="D58" s="73">
        <f>[2]AEEI!C70</f>
        <v>0.83891485948837541</v>
      </c>
      <c r="E58" s="73">
        <f>[2]AEEI!D70</f>
        <v>0.72468531274303727</v>
      </c>
      <c r="F58" s="73">
        <f>[2]AEEI!E70</f>
        <v>0.62600965588540858</v>
      </c>
      <c r="G58" s="73">
        <f>[2]AEEI!F70</f>
        <v>0.54077001751065634</v>
      </c>
      <c r="H58" s="72">
        <f>[2]AEEI!G70</f>
        <v>0.46713690290426679</v>
      </c>
      <c r="I58" s="72">
        <f>[2]AEEI!H70</f>
        <v>0.40352992767519696</v>
      </c>
      <c r="J58" s="72">
        <f>[2]AEEI!I70</f>
        <v>0.34858389803325152</v>
      </c>
      <c r="K58" s="72">
        <f>[2]AEEI!J70</f>
        <v>0.3011195096931219</v>
      </c>
      <c r="L58" s="72">
        <f>[2]AEEI!K70</f>
        <v>0.26011803651692722</v>
      </c>
      <c r="M58" s="54"/>
      <c r="N58" s="55"/>
      <c r="O58" s="54" t="s">
        <v>50</v>
      </c>
      <c r="P58" s="55">
        <v>2.89</v>
      </c>
      <c r="Q58" s="57"/>
      <c r="R58" s="74" t="s">
        <v>13</v>
      </c>
      <c r="S58" s="74"/>
      <c r="T58" s="75"/>
      <c r="U58" s="74" t="s">
        <v>31</v>
      </c>
      <c r="V58" s="74"/>
      <c r="W58" t="s">
        <v>55</v>
      </c>
    </row>
    <row r="59" spans="1:23" s="25" customFormat="1" x14ac:dyDescent="0.25">
      <c r="A59" s="96">
        <v>16</v>
      </c>
      <c r="C59" s="40">
        <v>2007</v>
      </c>
      <c r="D59" s="61">
        <v>2010</v>
      </c>
      <c r="E59" s="61">
        <v>2015</v>
      </c>
      <c r="F59" s="61">
        <v>2020</v>
      </c>
      <c r="G59" s="61">
        <v>2025</v>
      </c>
      <c r="H59" s="61">
        <v>2030</v>
      </c>
      <c r="I59" s="61">
        <v>2035</v>
      </c>
      <c r="J59" s="61">
        <v>2040</v>
      </c>
      <c r="K59" s="61">
        <v>2045</v>
      </c>
      <c r="L59" s="61">
        <v>2050</v>
      </c>
      <c r="M59" s="62"/>
      <c r="N59" s="63" t="s">
        <v>44</v>
      </c>
      <c r="O59" s="64"/>
      <c r="P59" s="63" t="s">
        <v>44</v>
      </c>
      <c r="Q59" s="65"/>
      <c r="R59" s="66" t="s">
        <v>52</v>
      </c>
      <c r="S59" s="66" t="s">
        <v>42</v>
      </c>
      <c r="T59" s="66" t="s">
        <v>39</v>
      </c>
      <c r="U59" s="66" t="s">
        <v>40</v>
      </c>
      <c r="V59" s="66" t="s">
        <v>41</v>
      </c>
    </row>
    <row r="60" spans="1:23" x14ac:dyDescent="0.25">
      <c r="A60" s="95">
        <v>17</v>
      </c>
      <c r="B60" s="76" t="s">
        <v>6</v>
      </c>
      <c r="C60" s="107">
        <v>1</v>
      </c>
      <c r="D60" s="77">
        <f>[2]AEEI_STROM!C$22</f>
        <v>0.88043267279616</v>
      </c>
      <c r="E60" s="77">
        <f>[2]AEEI_STROM!D$22</f>
        <v>0.79178926591112386</v>
      </c>
      <c r="F60" s="77">
        <f>[2]AEEI_STROM!E$22</f>
        <v>0.71207062275530153</v>
      </c>
      <c r="G60" s="77">
        <f>[2]AEEI_STROM!F$22</f>
        <v>0.64037818346483788</v>
      </c>
      <c r="H60" s="77">
        <f>[2]AEEI_STROM!G$22</f>
        <v>0.57590385665811727</v>
      </c>
      <c r="I60" s="77">
        <f>[2]AEEI_STROM!H$22</f>
        <v>0.56945068721493575</v>
      </c>
      <c r="J60" s="77">
        <f>[2]AEEI_STROM!I$22</f>
        <v>0.52001223304535049</v>
      </c>
      <c r="K60" s="77">
        <f>[2]AEEI_STROM!J$22</f>
        <v>0.47486591655432703</v>
      </c>
      <c r="L60" s="77">
        <f>[2]AEEI_STROM!K$22</f>
        <v>0.43363910380415094</v>
      </c>
      <c r="M60" s="54" t="s">
        <v>45</v>
      </c>
      <c r="N60" s="55">
        <v>2.1</v>
      </c>
      <c r="O60" s="54" t="s">
        <v>49</v>
      </c>
      <c r="P60" s="55">
        <v>1.8</v>
      </c>
      <c r="Q60" s="57"/>
      <c r="R60" s="78" t="s">
        <v>6</v>
      </c>
      <c r="S60" s="78"/>
      <c r="T60" s="79"/>
      <c r="U60" s="78" t="s">
        <v>29</v>
      </c>
      <c r="V60" s="78"/>
      <c r="W60" t="s">
        <v>55</v>
      </c>
    </row>
    <row r="61" spans="1:23" s="25" customFormat="1" x14ac:dyDescent="0.25">
      <c r="A61" s="96">
        <v>18</v>
      </c>
      <c r="B61" s="106"/>
      <c r="C61" s="40">
        <v>2007</v>
      </c>
      <c r="D61" s="61">
        <v>2010</v>
      </c>
      <c r="E61" s="61">
        <v>2015</v>
      </c>
      <c r="F61" s="61">
        <v>2020</v>
      </c>
      <c r="G61" s="61">
        <v>2025</v>
      </c>
      <c r="H61" s="61">
        <v>2030</v>
      </c>
      <c r="I61" s="61">
        <v>2035</v>
      </c>
      <c r="J61" s="61">
        <v>2040</v>
      </c>
      <c r="K61" s="61">
        <v>2045</v>
      </c>
      <c r="L61" s="61">
        <v>2050</v>
      </c>
      <c r="M61" s="62"/>
      <c r="N61" s="63" t="s">
        <v>44</v>
      </c>
      <c r="O61" s="64"/>
      <c r="P61" s="63" t="s">
        <v>44</v>
      </c>
      <c r="Q61" s="65"/>
      <c r="R61" s="66" t="s">
        <v>52</v>
      </c>
      <c r="S61" s="66" t="s">
        <v>42</v>
      </c>
      <c r="T61" s="66" t="s">
        <v>39</v>
      </c>
      <c r="U61" s="66" t="s">
        <v>40</v>
      </c>
      <c r="V61" s="66" t="s">
        <v>41</v>
      </c>
    </row>
    <row r="62" spans="1:23" x14ac:dyDescent="0.25">
      <c r="A62" s="95">
        <v>19</v>
      </c>
      <c r="B62" s="76" t="s">
        <v>14</v>
      </c>
      <c r="C62" s="107">
        <v>1</v>
      </c>
      <c r="D62" s="77">
        <f>[2]AEEI_STROM!C$46</f>
        <v>0.89674492333660416</v>
      </c>
      <c r="E62" s="77">
        <f>[2]AEEI_STROM!D$46</f>
        <v>0.81889150461300619</v>
      </c>
      <c r="F62" s="77">
        <f>[2]AEEI_STROM!E$46</f>
        <v>0.74779714819265453</v>
      </c>
      <c r="G62" s="77">
        <f>[2]AEEI_STROM!F$46</f>
        <v>0.6828750471765308</v>
      </c>
      <c r="H62" s="77">
        <f>[2]AEEI_STROM!G$46</f>
        <v>0.62358933994785959</v>
      </c>
      <c r="I62" s="77">
        <f>[2]AEEI_STROM!H$46</f>
        <v>0.56945068721493575</v>
      </c>
      <c r="J62" s="77">
        <f>[2]AEEI_STROM!I$46</f>
        <v>0.52001223304535049</v>
      </c>
      <c r="K62" s="77">
        <f>[2]AEEI_STROM!J$46</f>
        <v>0.47486591655432703</v>
      </c>
      <c r="L62" s="77">
        <f>[2]AEEI_STROM!K$46</f>
        <v>0.43363910380415094</v>
      </c>
      <c r="M62" s="80"/>
      <c r="N62" s="55"/>
      <c r="O62" s="54" t="s">
        <v>50</v>
      </c>
      <c r="P62" s="55">
        <v>1.8</v>
      </c>
      <c r="Q62" s="57"/>
      <c r="R62" s="78" t="s">
        <v>14</v>
      </c>
      <c r="S62" s="78" t="s">
        <v>11</v>
      </c>
      <c r="T62" s="79" t="s">
        <v>32</v>
      </c>
      <c r="U62" s="78" t="s">
        <v>30</v>
      </c>
      <c r="V62" s="78" t="s">
        <v>33</v>
      </c>
      <c r="W62" t="s">
        <v>55</v>
      </c>
    </row>
    <row r="63" spans="1:23" s="25" customFormat="1" x14ac:dyDescent="0.25">
      <c r="A63" s="96">
        <v>20</v>
      </c>
      <c r="C63" s="40">
        <v>2007</v>
      </c>
      <c r="D63" s="61">
        <v>2010</v>
      </c>
      <c r="E63" s="61">
        <v>2015</v>
      </c>
      <c r="F63" s="61">
        <v>2020</v>
      </c>
      <c r="G63" s="61">
        <v>2025</v>
      </c>
      <c r="H63" s="61">
        <v>2030</v>
      </c>
      <c r="I63" s="61">
        <v>2035</v>
      </c>
      <c r="J63" s="61">
        <v>2040</v>
      </c>
      <c r="K63" s="61">
        <v>2045</v>
      </c>
      <c r="L63" s="61">
        <v>2050</v>
      </c>
      <c r="M63" s="62"/>
      <c r="N63" s="63" t="s">
        <v>44</v>
      </c>
      <c r="O63" s="64"/>
      <c r="P63" s="63" t="s">
        <v>44</v>
      </c>
      <c r="Q63" s="65"/>
      <c r="R63" s="66" t="s">
        <v>52</v>
      </c>
      <c r="S63" s="66" t="s">
        <v>42</v>
      </c>
      <c r="T63" s="66" t="s">
        <v>39</v>
      </c>
      <c r="U63" s="66" t="s">
        <v>40</v>
      </c>
      <c r="V63" s="66" t="s">
        <v>41</v>
      </c>
    </row>
    <row r="64" spans="1:23" x14ac:dyDescent="0.25">
      <c r="A64" s="95">
        <v>21</v>
      </c>
      <c r="B64" s="76" t="s">
        <v>15</v>
      </c>
      <c r="C64" s="107">
        <v>1</v>
      </c>
      <c r="D64" s="77">
        <f>[2]AEEI_STROM!C$70</f>
        <v>0.89674492333660416</v>
      </c>
      <c r="E64" s="77">
        <f>[2]AEEI_STROM!D$70</f>
        <v>0.81889150461300619</v>
      </c>
      <c r="F64" s="77">
        <f>[2]AEEI_STROM!E$70</f>
        <v>0.74779714819265453</v>
      </c>
      <c r="G64" s="77">
        <f>[2]AEEI_STROM!F$70</f>
        <v>0.6828750471765308</v>
      </c>
      <c r="H64" s="77">
        <f>[2]AEEI_STROM!G$70</f>
        <v>0.62358933994785959</v>
      </c>
      <c r="I64" s="77">
        <f>[2]AEEI_STROM!H$70</f>
        <v>0.56945068721493575</v>
      </c>
      <c r="J64" s="77">
        <f>[2]AEEI_STROM!I$70</f>
        <v>0.52001223304535049</v>
      </c>
      <c r="K64" s="77">
        <f>[2]AEEI_STROM!J$70</f>
        <v>0.47486591655432703</v>
      </c>
      <c r="L64" s="77">
        <f>[2]AEEI_STROM!K$70</f>
        <v>0.43363910380415094</v>
      </c>
      <c r="M64" s="80"/>
      <c r="N64" s="55"/>
      <c r="O64" s="54" t="s">
        <v>50</v>
      </c>
      <c r="P64" s="55">
        <v>1.8</v>
      </c>
      <c r="Q64" s="57"/>
      <c r="R64" s="78" t="s">
        <v>15</v>
      </c>
      <c r="S64" s="78"/>
      <c r="T64" s="79"/>
      <c r="U64" s="78" t="s">
        <v>31</v>
      </c>
      <c r="V64" s="78"/>
      <c r="W64" t="s">
        <v>55</v>
      </c>
    </row>
    <row r="65" spans="1:24" s="25" customFormat="1" x14ac:dyDescent="0.25">
      <c r="A65" s="96">
        <v>22</v>
      </c>
      <c r="B65" s="106"/>
      <c r="C65" s="40">
        <v>2007</v>
      </c>
      <c r="D65" s="61">
        <v>2010</v>
      </c>
      <c r="E65" s="61">
        <v>2015</v>
      </c>
      <c r="F65" s="61">
        <v>2020</v>
      </c>
      <c r="G65" s="61">
        <v>2025</v>
      </c>
      <c r="H65" s="61">
        <v>2030</v>
      </c>
      <c r="I65" s="61">
        <v>2035</v>
      </c>
      <c r="J65" s="61">
        <v>2040</v>
      </c>
      <c r="K65" s="61">
        <v>2045</v>
      </c>
      <c r="L65" s="61">
        <v>2050</v>
      </c>
      <c r="M65" s="62"/>
      <c r="N65" s="63" t="s">
        <v>44</v>
      </c>
      <c r="O65" s="64"/>
      <c r="P65" s="63" t="s">
        <v>44</v>
      </c>
      <c r="Q65" s="65"/>
      <c r="R65" s="49" t="s">
        <v>52</v>
      </c>
      <c r="S65" s="49" t="s">
        <v>42</v>
      </c>
      <c r="T65" s="49" t="s">
        <v>39</v>
      </c>
      <c r="U65" s="49" t="s">
        <v>40</v>
      </c>
      <c r="V65" s="49" t="s">
        <v>41</v>
      </c>
    </row>
    <row r="66" spans="1:24" x14ac:dyDescent="0.25">
      <c r="A66" s="95">
        <v>23</v>
      </c>
      <c r="B66" s="81" t="s">
        <v>7</v>
      </c>
      <c r="C66" s="107">
        <v>1</v>
      </c>
      <c r="D66" s="82">
        <f>[2]AEEI_ELE_PROD!C$22</f>
        <v>0.94433672421240433</v>
      </c>
      <c r="E66" s="82">
        <f>[2]AEEI_ELE_PROD!D$22</f>
        <v>0.90032493558426496</v>
      </c>
      <c r="F66" s="82">
        <f>[2]AEEI_ELE_PROD!E$22</f>
        <v>0.85836436183380982</v>
      </c>
      <c r="G66" s="82">
        <f>[2]AEEI_ELE_PROD!F$22</f>
        <v>0.81835940397255014</v>
      </c>
      <c r="H66" s="82">
        <f>[2]AEEI_ELE_PROD!G$22</f>
        <v>0.78021891850161895</v>
      </c>
      <c r="I66" s="82">
        <f>[2]AEEI_ELE_PROD!H$22</f>
        <v>0.74385600975907429</v>
      </c>
      <c r="J66" s="82">
        <f>[2]AEEI_ELE_PROD!I$22</f>
        <v>0.7091878319450724</v>
      </c>
      <c r="K66" s="82">
        <f>[2]AEEI_ELE_PROD!J$22</f>
        <v>0.67613540037385833</v>
      </c>
      <c r="L66" s="82">
        <f>[2]AEEI_ELE_PROD!K$22</f>
        <v>0.64462341152255598</v>
      </c>
      <c r="M66" s="80"/>
      <c r="N66" s="55"/>
      <c r="O66" s="54" t="s">
        <v>50</v>
      </c>
      <c r="P66" s="55">
        <v>0.95</v>
      </c>
      <c r="Q66" s="83"/>
      <c r="R66" s="16" t="s">
        <v>7</v>
      </c>
      <c r="S66" s="16" t="s">
        <v>11</v>
      </c>
      <c r="T66" s="10" t="s">
        <v>34</v>
      </c>
      <c r="U66" s="11" t="s">
        <v>29</v>
      </c>
      <c r="V66" s="11" t="s">
        <v>54</v>
      </c>
      <c r="W66" t="s">
        <v>55</v>
      </c>
    </row>
    <row r="67" spans="1:24" s="25" customFormat="1" x14ac:dyDescent="0.25">
      <c r="A67" s="96">
        <v>24</v>
      </c>
      <c r="C67" s="40">
        <v>2007</v>
      </c>
      <c r="D67" s="61">
        <v>2010</v>
      </c>
      <c r="E67" s="61">
        <v>2015</v>
      </c>
      <c r="F67" s="61">
        <v>2020</v>
      </c>
      <c r="G67" s="61">
        <v>2025</v>
      </c>
      <c r="H67" s="61">
        <v>2030</v>
      </c>
      <c r="I67" s="61">
        <v>2035</v>
      </c>
      <c r="J67" s="61">
        <v>2040</v>
      </c>
      <c r="K67" s="61">
        <v>2045</v>
      </c>
      <c r="L67" s="61">
        <v>2050</v>
      </c>
      <c r="M67" s="62"/>
      <c r="N67" s="63" t="s">
        <v>44</v>
      </c>
      <c r="O67" s="64"/>
      <c r="P67" s="63" t="s">
        <v>44</v>
      </c>
      <c r="Q67" s="65"/>
      <c r="R67" s="67" t="s">
        <v>52</v>
      </c>
      <c r="S67" s="48" t="s">
        <v>42</v>
      </c>
      <c r="T67" s="48" t="s">
        <v>39</v>
      </c>
      <c r="U67" s="48" t="s">
        <v>40</v>
      </c>
      <c r="V67" s="48" t="s">
        <v>41</v>
      </c>
    </row>
    <row r="68" spans="1:24" x14ac:dyDescent="0.25">
      <c r="A68" s="95">
        <v>25</v>
      </c>
      <c r="B68" s="84" t="s">
        <v>16</v>
      </c>
      <c r="C68" s="107">
        <v>1</v>
      </c>
      <c r="D68" s="85">
        <f>[2]AEEI_ELE_PROD!C$46</f>
        <v>0.95294982124365402</v>
      </c>
      <c r="E68" s="85">
        <f>[2]AEEI_ELE_PROD!D$46</f>
        <v>0.91543685666160513</v>
      </c>
      <c r="F68" s="85">
        <f>[2]AEEI_ELE_PROD!E$46</f>
        <v>0.87940059366484791</v>
      </c>
      <c r="G68" s="85">
        <f>[2]AEEI_ELE_PROD!F$46</f>
        <v>0.84478290174846793</v>
      </c>
      <c r="H68" s="85">
        <f>[2]AEEI_ELE_PROD!G$46</f>
        <v>0.81152793872066309</v>
      </c>
      <c r="I68" s="85">
        <f>[2]AEEI_ELE_PROD!H$46</f>
        <v>0.77958206062307112</v>
      </c>
      <c r="J68" s="85">
        <f>[2]AEEI_ELE_PROD!I$46</f>
        <v>0.74889373519709179</v>
      </c>
      <c r="K68" s="85">
        <f>[2]AEEI_ELE_PROD!J$46</f>
        <v>0.71941345875661389</v>
      </c>
      <c r="L68" s="85">
        <f>[2]AEEI_ELE_PROD!K$46</f>
        <v>0.6910936763330584</v>
      </c>
      <c r="M68" s="86"/>
      <c r="N68" s="55"/>
      <c r="O68" s="54" t="s">
        <v>50</v>
      </c>
      <c r="P68" s="55">
        <v>0.8</v>
      </c>
      <c r="Q68" s="86"/>
      <c r="R68" s="87" t="s">
        <v>16</v>
      </c>
      <c r="S68" s="22" t="s">
        <v>11</v>
      </c>
      <c r="T68" s="23" t="s">
        <v>34</v>
      </c>
      <c r="U68" s="22" t="s">
        <v>30</v>
      </c>
      <c r="V68" s="22" t="s">
        <v>54</v>
      </c>
      <c r="W68" t="s">
        <v>55</v>
      </c>
      <c r="X68" s="22" t="s">
        <v>51</v>
      </c>
    </row>
    <row r="69" spans="1:24" s="25" customFormat="1" x14ac:dyDescent="0.25">
      <c r="A69" s="96">
        <v>26</v>
      </c>
      <c r="B69" s="106"/>
      <c r="C69" s="40">
        <v>2007</v>
      </c>
      <c r="D69" s="61">
        <v>2010</v>
      </c>
      <c r="E69" s="61">
        <v>2015</v>
      </c>
      <c r="F69" s="61">
        <v>2020</v>
      </c>
      <c r="G69" s="61">
        <v>2025</v>
      </c>
      <c r="H69" s="61">
        <v>2030</v>
      </c>
      <c r="I69" s="61">
        <v>2035</v>
      </c>
      <c r="J69" s="61">
        <v>2040</v>
      </c>
      <c r="K69" s="61">
        <v>2045</v>
      </c>
      <c r="L69" s="61">
        <v>2050</v>
      </c>
      <c r="M69" s="62"/>
      <c r="N69" s="63" t="s">
        <v>44</v>
      </c>
      <c r="O69" s="64"/>
      <c r="P69" s="63" t="s">
        <v>44</v>
      </c>
      <c r="Q69" s="65"/>
      <c r="R69" s="66" t="s">
        <v>52</v>
      </c>
      <c r="S69" s="48" t="s">
        <v>42</v>
      </c>
      <c r="T69" s="48" t="s">
        <v>39</v>
      </c>
      <c r="U69" s="48" t="s">
        <v>40</v>
      </c>
      <c r="V69" s="48" t="s">
        <v>41</v>
      </c>
    </row>
    <row r="70" spans="1:24" x14ac:dyDescent="0.25">
      <c r="A70" s="95">
        <v>27</v>
      </c>
      <c r="B70" s="84" t="s">
        <v>17</v>
      </c>
      <c r="C70" s="107">
        <v>1</v>
      </c>
      <c r="D70" s="85">
        <f>[2]AEEI_ELE_PROD!C$70</f>
        <v>0.96453569939339068</v>
      </c>
      <c r="E70" s="85">
        <f>[2]AEEI_ELE_PROD!D$70</f>
        <v>0.93594478410895088</v>
      </c>
      <c r="F70" s="85">
        <f>[2]AEEI_ELE_PROD!E$70</f>
        <v>0.90820136512487215</v>
      </c>
      <c r="G70" s="85">
        <f>[2]AEEI_ELE_PROD!F$70</f>
        <v>0.88128032082570495</v>
      </c>
      <c r="H70" s="85">
        <f>[2]AEEI_ELE_PROD!G$70</f>
        <v>0.85515727425478172</v>
      </c>
      <c r="I70" s="85">
        <f>[2]AEEI_ELE_PROD!H$70</f>
        <v>0.82980857104092753</v>
      </c>
      <c r="J70" s="85">
        <f>[2]AEEI_ELE_PROD!I$70</f>
        <v>0.80521125797946802</v>
      </c>
      <c r="K70" s="85">
        <f>[2]AEEI_ELE_PROD!J$70</f>
        <v>0.78134306224814698</v>
      </c>
      <c r="L70" s="85">
        <f>[2]AEEI_ELE_PROD!K$70</f>
        <v>0.75818237123912491</v>
      </c>
      <c r="M70" s="86"/>
      <c r="N70" s="55"/>
      <c r="O70" s="54" t="s">
        <v>50</v>
      </c>
      <c r="P70" s="55">
        <v>0.6</v>
      </c>
      <c r="Q70" s="86"/>
      <c r="R70" s="87" t="s">
        <v>17</v>
      </c>
      <c r="S70" s="32" t="s">
        <v>11</v>
      </c>
      <c r="T70" s="33" t="s">
        <v>34</v>
      </c>
      <c r="U70" s="32" t="s">
        <v>31</v>
      </c>
      <c r="V70" s="32" t="s">
        <v>54</v>
      </c>
      <c r="W70" t="s">
        <v>55</v>
      </c>
      <c r="X70" s="22" t="s">
        <v>51</v>
      </c>
    </row>
    <row r="71" spans="1:24" s="25" customFormat="1" x14ac:dyDescent="0.25">
      <c r="A71" s="96">
        <v>28</v>
      </c>
      <c r="C71" s="40">
        <v>2007</v>
      </c>
      <c r="D71" s="61">
        <v>2010</v>
      </c>
      <c r="E71" s="61">
        <v>2015</v>
      </c>
      <c r="F71" s="61">
        <v>2020</v>
      </c>
      <c r="G71" s="61">
        <v>2025</v>
      </c>
      <c r="H71" s="61">
        <v>2030</v>
      </c>
      <c r="I71" s="61">
        <v>2035</v>
      </c>
      <c r="J71" s="61">
        <v>2040</v>
      </c>
      <c r="K71" s="61">
        <v>2045</v>
      </c>
      <c r="L71" s="61">
        <v>2050</v>
      </c>
      <c r="M71" s="62"/>
      <c r="N71" s="63" t="s">
        <v>44</v>
      </c>
      <c r="O71" s="64"/>
      <c r="P71" s="63" t="s">
        <v>44</v>
      </c>
      <c r="Q71" s="65"/>
      <c r="R71" s="66" t="s">
        <v>52</v>
      </c>
      <c r="S71" s="48" t="s">
        <v>42</v>
      </c>
      <c r="T71" s="48" t="s">
        <v>39</v>
      </c>
      <c r="U71" s="48" t="s">
        <v>40</v>
      </c>
      <c r="V71" s="48" t="s">
        <v>41</v>
      </c>
    </row>
    <row r="72" spans="1:24" x14ac:dyDescent="0.25">
      <c r="A72" s="95">
        <v>29</v>
      </c>
      <c r="B72" s="88" t="s">
        <v>8</v>
      </c>
      <c r="C72" s="107">
        <v>1</v>
      </c>
      <c r="D72" s="89">
        <f>[2]AEEI_HH!C$22</f>
        <v>0.82017370608486562</v>
      </c>
      <c r="E72" s="89">
        <f>[2]AEEI_HH!D$22</f>
        <v>0.6952815588144533</v>
      </c>
      <c r="F72" s="89">
        <f>[2]AEEI_HH!E$22</f>
        <v>0.58940739314244195</v>
      </c>
      <c r="G72" s="89">
        <f>[2]AEEI_HH!F$22</f>
        <v>0.49965524137204753</v>
      </c>
      <c r="H72" s="89">
        <f>[2]AEEI_HH!G$22</f>
        <v>0.42357011998019667</v>
      </c>
      <c r="I72" s="89">
        <f>[2]AEEI_HH!H$22</f>
        <v>0.35907087864699633</v>
      </c>
      <c r="J72" s="89">
        <f>[2]AEEI_HH!I$22</f>
        <v>0.30439327471530325</v>
      </c>
      <c r="K72" s="89">
        <f>[2]AEEI_HH!J$22</f>
        <v>0.25804171600057763</v>
      </c>
      <c r="L72" s="89">
        <f>[2]AEEI_HH!K$22</f>
        <v>0.21874835197590914</v>
      </c>
      <c r="M72" s="80"/>
      <c r="N72" s="55"/>
      <c r="O72" s="54" t="s">
        <v>50</v>
      </c>
      <c r="P72" s="55">
        <v>3.25</v>
      </c>
      <c r="Q72" s="57"/>
      <c r="R72" s="90" t="s">
        <v>8</v>
      </c>
      <c r="S72" s="17"/>
      <c r="T72" s="12"/>
      <c r="U72" s="13" t="s">
        <v>29</v>
      </c>
      <c r="V72" s="13"/>
      <c r="W72" t="s">
        <v>55</v>
      </c>
    </row>
    <row r="73" spans="1:24" s="25" customFormat="1" x14ac:dyDescent="0.25">
      <c r="A73" s="96">
        <v>30</v>
      </c>
      <c r="B73" s="106"/>
      <c r="C73" s="40">
        <v>2007</v>
      </c>
      <c r="D73" s="61">
        <v>2010</v>
      </c>
      <c r="E73" s="61">
        <v>2015</v>
      </c>
      <c r="F73" s="61">
        <v>2020</v>
      </c>
      <c r="G73" s="61">
        <v>2025</v>
      </c>
      <c r="H73" s="61">
        <v>2030</v>
      </c>
      <c r="I73" s="61">
        <v>2035</v>
      </c>
      <c r="J73" s="61">
        <v>2040</v>
      </c>
      <c r="K73" s="61">
        <v>2045</v>
      </c>
      <c r="L73" s="61">
        <v>2050</v>
      </c>
      <c r="M73" s="62"/>
      <c r="N73" s="63" t="s">
        <v>44</v>
      </c>
      <c r="O73" s="64"/>
      <c r="P73" s="63" t="s">
        <v>44</v>
      </c>
      <c r="Q73" s="65"/>
      <c r="R73" s="66" t="s">
        <v>52</v>
      </c>
      <c r="S73" s="48" t="s">
        <v>42</v>
      </c>
      <c r="T73" s="48" t="s">
        <v>39</v>
      </c>
      <c r="U73" s="48" t="s">
        <v>40</v>
      </c>
      <c r="V73" s="48" t="s">
        <v>41</v>
      </c>
    </row>
    <row r="74" spans="1:24" x14ac:dyDescent="0.25">
      <c r="A74" s="95">
        <v>31</v>
      </c>
      <c r="B74" s="88" t="s">
        <v>18</v>
      </c>
      <c r="C74" s="107">
        <v>1</v>
      </c>
      <c r="D74" s="89">
        <f>[2]AEEI_HH!C$46</f>
        <v>0.840730551469559</v>
      </c>
      <c r="E74" s="89">
        <f>[2]AEEI_HH!D$46</f>
        <v>0.72756341757520193</v>
      </c>
      <c r="F74" s="89">
        <f>[2]AEEI_HH!E$46</f>
        <v>0.62962922623476736</v>
      </c>
      <c r="G74" s="89">
        <f>[2]AEEI_HH!F$46</f>
        <v>0.54487753638055336</v>
      </c>
      <c r="H74" s="89">
        <f>[2]AEEI_HH!G$46</f>
        <v>0.47153390802326012</v>
      </c>
      <c r="I74" s="89">
        <f>[2]AEEI_HH!H$46</f>
        <v>0.40806275093051114</v>
      </c>
      <c r="J74" s="89">
        <f>[2]AEEI_HH!I$46</f>
        <v>0.35313517408542855</v>
      </c>
      <c r="K74" s="89">
        <f>[2]AEEI_HH!J$46</f>
        <v>0.30560116279170457</v>
      </c>
      <c r="L74" s="89">
        <f>[2]AEEI_HH!K$46</f>
        <v>0.26446550089923648</v>
      </c>
      <c r="M74" s="80"/>
      <c r="N74" s="55"/>
      <c r="O74" s="54" t="s">
        <v>50</v>
      </c>
      <c r="P74" s="55">
        <v>2.85</v>
      </c>
      <c r="Q74" s="57"/>
      <c r="R74" s="90" t="s">
        <v>18</v>
      </c>
      <c r="S74" s="17" t="s">
        <v>11</v>
      </c>
      <c r="T74" s="12" t="s">
        <v>35</v>
      </c>
      <c r="U74" s="13" t="s">
        <v>30</v>
      </c>
      <c r="V74" s="13" t="s">
        <v>36</v>
      </c>
      <c r="W74" t="s">
        <v>55</v>
      </c>
    </row>
    <row r="75" spans="1:24" s="25" customFormat="1" x14ac:dyDescent="0.25">
      <c r="A75" s="96">
        <v>32</v>
      </c>
      <c r="C75" s="40">
        <v>2007</v>
      </c>
      <c r="D75" s="61">
        <v>2010</v>
      </c>
      <c r="E75" s="61">
        <v>2015</v>
      </c>
      <c r="F75" s="61">
        <v>2020</v>
      </c>
      <c r="G75" s="61">
        <v>2025</v>
      </c>
      <c r="H75" s="61">
        <v>2030</v>
      </c>
      <c r="I75" s="61">
        <v>2035</v>
      </c>
      <c r="J75" s="61">
        <v>2040</v>
      </c>
      <c r="K75" s="61">
        <v>2045</v>
      </c>
      <c r="L75" s="61">
        <v>2050</v>
      </c>
      <c r="M75" s="62"/>
      <c r="N75" s="63" t="s">
        <v>44</v>
      </c>
      <c r="O75" s="64"/>
      <c r="P75" s="63" t="s">
        <v>44</v>
      </c>
      <c r="Q75" s="65"/>
      <c r="R75" s="66" t="s">
        <v>52</v>
      </c>
      <c r="S75" s="48" t="s">
        <v>42</v>
      </c>
      <c r="T75" s="48" t="s">
        <v>39</v>
      </c>
      <c r="U75" s="48" t="s">
        <v>40</v>
      </c>
      <c r="V75" s="48" t="s">
        <v>41</v>
      </c>
    </row>
    <row r="76" spans="1:24" x14ac:dyDescent="0.25">
      <c r="A76" s="95">
        <v>33</v>
      </c>
      <c r="B76" s="88" t="s">
        <v>19</v>
      </c>
      <c r="C76" s="107">
        <v>1</v>
      </c>
      <c r="D76" s="89">
        <f>[2]AEEI_HH!C$70</f>
        <v>0.84593629727762731</v>
      </c>
      <c r="E76" s="89">
        <f>[2]AEEI_HH!D$70</f>
        <v>0.73584392704553458</v>
      </c>
      <c r="F76" s="89">
        <f>[2]AEEI_HH!E$70</f>
        <v>0.64007926685771521</v>
      </c>
      <c r="G76" s="89">
        <f>[2]AEEI_HH!F$70</f>
        <v>0.55677767092009667</v>
      </c>
      <c r="H76" s="89">
        <f>[2]AEEI_HH!G$70</f>
        <v>0.48431716333676889</v>
      </c>
      <c r="I76" s="89">
        <f>[2]AEEI_HH!H$70</f>
        <v>0.42128685641245267</v>
      </c>
      <c r="J76" s="89">
        <f>[2]AEEI_HH!I$70</f>
        <v>0.36645947907998117</v>
      </c>
      <c r="K76" s="89">
        <f>[2]AEEI_HH!J$70</f>
        <v>0.31876748055034176</v>
      </c>
      <c r="L76" s="89">
        <f>[2]AEEI_HH!K$70</f>
        <v>0.27728224389642592</v>
      </c>
      <c r="M76" s="80"/>
      <c r="N76" s="55"/>
      <c r="O76" s="54" t="s">
        <v>50</v>
      </c>
      <c r="P76" s="55">
        <v>2.75</v>
      </c>
      <c r="Q76" s="57"/>
      <c r="R76" s="90" t="s">
        <v>19</v>
      </c>
      <c r="S76" s="35"/>
      <c r="T76" s="36"/>
      <c r="U76" s="37" t="s">
        <v>31</v>
      </c>
      <c r="V76" s="37"/>
      <c r="W76" t="s">
        <v>55</v>
      </c>
    </row>
    <row r="77" spans="1:24" s="25" customFormat="1" x14ac:dyDescent="0.25">
      <c r="A77" s="96">
        <v>34</v>
      </c>
      <c r="B77" s="106"/>
      <c r="C77" s="40">
        <v>2007</v>
      </c>
      <c r="D77" s="61">
        <v>2010</v>
      </c>
      <c r="E77" s="61">
        <v>2015</v>
      </c>
      <c r="F77" s="61">
        <v>2020</v>
      </c>
      <c r="G77" s="61">
        <v>2025</v>
      </c>
      <c r="H77" s="61">
        <v>2030</v>
      </c>
      <c r="I77" s="61">
        <v>2035</v>
      </c>
      <c r="J77" s="61">
        <v>2040</v>
      </c>
      <c r="K77" s="61">
        <v>2045</v>
      </c>
      <c r="L77" s="61">
        <v>2050</v>
      </c>
      <c r="M77" s="62"/>
      <c r="N77" s="63" t="s">
        <v>44</v>
      </c>
      <c r="O77" s="64"/>
      <c r="P77" s="63" t="s">
        <v>44</v>
      </c>
      <c r="Q77" s="65"/>
      <c r="R77" s="66" t="s">
        <v>52</v>
      </c>
      <c r="S77" s="48" t="s">
        <v>42</v>
      </c>
      <c r="T77" s="48" t="s">
        <v>39</v>
      </c>
      <c r="U77" s="48" t="s">
        <v>40</v>
      </c>
      <c r="V77" s="48" t="s">
        <v>41</v>
      </c>
    </row>
    <row r="78" spans="1:24" x14ac:dyDescent="0.25">
      <c r="A78" s="95">
        <v>35</v>
      </c>
      <c r="B78" s="91" t="s">
        <v>9</v>
      </c>
      <c r="C78" s="107">
        <v>1</v>
      </c>
      <c r="D78" s="92">
        <f>[2]AEEI_TRN!C$22</f>
        <v>0.83710243641489024</v>
      </c>
      <c r="E78" s="92">
        <f>[2]AEEI_TRN!D$22</f>
        <v>0.72181756185799884</v>
      </c>
      <c r="F78" s="92">
        <f>[2]AEEI_TRN!E$22</f>
        <v>0.622409599998338</v>
      </c>
      <c r="G78" s="92">
        <f>[2]AEEI_TRN!F$22</f>
        <v>0.53669199897674713</v>
      </c>
      <c r="H78" s="92">
        <f>[2]AEEI_TRN!G$22</f>
        <v>0.46277933657582698</v>
      </c>
      <c r="I78" s="92">
        <f>[2]AEEI_TRN!H$22</f>
        <v>0.39904584895971507</v>
      </c>
      <c r="J78" s="92">
        <f>[2]AEEI_TRN!I$22</f>
        <v>0.3440896707925688</v>
      </c>
      <c r="K78" s="92">
        <f>[2]AEEI_TRN!J$22</f>
        <v>0.29670200017063952</v>
      </c>
      <c r="L78" s="92">
        <f>[2]AEEI_TRN!K$22</f>
        <v>0.25584051012774367</v>
      </c>
      <c r="M78" s="80"/>
      <c r="N78" s="55"/>
      <c r="O78" s="54" t="s">
        <v>50</v>
      </c>
      <c r="P78" s="55">
        <v>2.92</v>
      </c>
      <c r="Q78" s="57"/>
      <c r="R78" s="93" t="s">
        <v>9</v>
      </c>
      <c r="S78" s="38"/>
      <c r="T78" s="39"/>
      <c r="U78" s="38" t="s">
        <v>29</v>
      </c>
      <c r="V78" s="38"/>
      <c r="W78" t="s">
        <v>55</v>
      </c>
    </row>
    <row r="79" spans="1:24" s="25" customFormat="1" x14ac:dyDescent="0.25">
      <c r="A79" s="96">
        <v>36</v>
      </c>
      <c r="C79" s="40">
        <v>2007</v>
      </c>
      <c r="D79" s="61">
        <v>2010</v>
      </c>
      <c r="E79" s="61">
        <v>2015</v>
      </c>
      <c r="F79" s="61">
        <v>2020</v>
      </c>
      <c r="G79" s="61">
        <v>2025</v>
      </c>
      <c r="H79" s="61">
        <v>2030</v>
      </c>
      <c r="I79" s="61">
        <v>2035</v>
      </c>
      <c r="J79" s="61">
        <v>2040</v>
      </c>
      <c r="K79" s="61">
        <v>2045</v>
      </c>
      <c r="L79" s="61">
        <v>2050</v>
      </c>
      <c r="M79" s="62"/>
      <c r="N79" s="63" t="s">
        <v>44</v>
      </c>
      <c r="O79" s="64"/>
      <c r="P79" s="63" t="s">
        <v>44</v>
      </c>
      <c r="Q79" s="65"/>
      <c r="R79" s="66" t="s">
        <v>52</v>
      </c>
      <c r="S79" s="48" t="s">
        <v>42</v>
      </c>
      <c r="T79" s="48" t="s">
        <v>39</v>
      </c>
      <c r="U79" s="48" t="s">
        <v>40</v>
      </c>
      <c r="V79" s="48" t="s">
        <v>41</v>
      </c>
    </row>
    <row r="80" spans="1:24" x14ac:dyDescent="0.25">
      <c r="A80" s="95">
        <v>37</v>
      </c>
      <c r="B80" s="91" t="s">
        <v>20</v>
      </c>
      <c r="C80" s="107">
        <v>1</v>
      </c>
      <c r="D80" s="92">
        <f>[2]AEEI_TRN!C$46</f>
        <v>0.84593629727762731</v>
      </c>
      <c r="E80" s="92">
        <f>[2]AEEI_TRN!D$46</f>
        <v>0.73584392704553458</v>
      </c>
      <c r="F80" s="92">
        <f>[2]AEEI_TRN!E$46</f>
        <v>0.64007926685771521</v>
      </c>
      <c r="G80" s="92">
        <f>[2]AEEI_TRN!F$46</f>
        <v>0.55677767092009667</v>
      </c>
      <c r="H80" s="92">
        <f>[2]AEEI_TRN!G$46</f>
        <v>0.48431716333676889</v>
      </c>
      <c r="I80" s="92">
        <f>[2]AEEI_TRN!H$46</f>
        <v>0.42128685641245267</v>
      </c>
      <c r="J80" s="92">
        <f>[2]AEEI_TRN!I$46</f>
        <v>0.36645947907998117</v>
      </c>
      <c r="K80" s="92">
        <f>[2]AEEI_TRN!J$46</f>
        <v>0.31876748055034176</v>
      </c>
      <c r="L80" s="92">
        <f>[2]AEEI_TRN!K$46</f>
        <v>0.27728224389642592</v>
      </c>
      <c r="M80" s="80"/>
      <c r="N80" s="55"/>
      <c r="O80" s="54" t="s">
        <v>50</v>
      </c>
      <c r="P80" s="55">
        <v>2.75</v>
      </c>
      <c r="Q80" s="57"/>
      <c r="R80" s="93" t="s">
        <v>20</v>
      </c>
      <c r="S80" s="15" t="s">
        <v>11</v>
      </c>
      <c r="T80" s="14" t="s">
        <v>37</v>
      </c>
      <c r="U80" s="15" t="s">
        <v>30</v>
      </c>
      <c r="V80" s="15" t="s">
        <v>38</v>
      </c>
      <c r="W80" t="s">
        <v>55</v>
      </c>
    </row>
    <row r="81" spans="1:23" s="25" customFormat="1" x14ac:dyDescent="0.25">
      <c r="A81" s="96">
        <v>38</v>
      </c>
      <c r="B81" s="106"/>
      <c r="C81" s="40">
        <v>2007</v>
      </c>
      <c r="D81" s="61">
        <v>2010</v>
      </c>
      <c r="E81" s="61">
        <v>2015</v>
      </c>
      <c r="F81" s="61">
        <v>2020</v>
      </c>
      <c r="G81" s="61">
        <v>2025</v>
      </c>
      <c r="H81" s="61">
        <v>2030</v>
      </c>
      <c r="I81" s="61">
        <v>2035</v>
      </c>
      <c r="J81" s="61">
        <v>2040</v>
      </c>
      <c r="K81" s="61">
        <v>2045</v>
      </c>
      <c r="L81" s="61">
        <v>2050</v>
      </c>
      <c r="M81" s="62"/>
      <c r="N81" s="63" t="s">
        <v>44</v>
      </c>
      <c r="O81" s="64"/>
      <c r="P81" s="63" t="s">
        <v>44</v>
      </c>
      <c r="Q81" s="65"/>
      <c r="R81" s="66" t="s">
        <v>52</v>
      </c>
      <c r="S81" s="48" t="s">
        <v>42</v>
      </c>
      <c r="T81" s="48" t="s">
        <v>39</v>
      </c>
      <c r="U81" s="48" t="s">
        <v>40</v>
      </c>
      <c r="V81" s="48" t="s">
        <v>41</v>
      </c>
    </row>
    <row r="82" spans="1:23" x14ac:dyDescent="0.25">
      <c r="A82" s="95">
        <v>39</v>
      </c>
      <c r="B82" s="91" t="s">
        <v>21</v>
      </c>
      <c r="C82" s="107">
        <v>1</v>
      </c>
      <c r="D82" s="92">
        <f>[2]AEEI_TRN!C$70</f>
        <v>0.8564284004586451</v>
      </c>
      <c r="E82" s="92">
        <f>[2]AEEI_TRN!D$70</f>
        <v>0.75266249883237901</v>
      </c>
      <c r="F82" s="92">
        <f>[2]AEEI_TRN!E$70</f>
        <v>0.66146899944609672</v>
      </c>
      <c r="G82" s="92">
        <f>[2]AEEI_TRN!F$70</f>
        <v>0.58132461482668141</v>
      </c>
      <c r="H82" s="92">
        <f>[2]AEEI_TRN!G$70</f>
        <v>0.51089062085505665</v>
      </c>
      <c r="I82" s="92">
        <f>[2]AEEI_TRN!H$70</f>
        <v>0.44899049484681369</v>
      </c>
      <c r="J82" s="92">
        <f>[2]AEEI_TRN!I$70</f>
        <v>0.39459026303005873</v>
      </c>
      <c r="K82" s="92">
        <f>[2]AEEI_TRN!J$70</f>
        <v>0.34678122914662818</v>
      </c>
      <c r="L82" s="92">
        <f>[2]AEEI_TRN!K$70</f>
        <v>0.3047647956768903</v>
      </c>
      <c r="M82" s="80"/>
      <c r="N82" s="55"/>
      <c r="O82" s="54" t="s">
        <v>50</v>
      </c>
      <c r="P82" s="55">
        <v>2.5499999999999998</v>
      </c>
      <c r="Q82" s="57"/>
      <c r="R82" s="94" t="s">
        <v>21</v>
      </c>
      <c r="S82" s="18"/>
      <c r="T82" s="19"/>
      <c r="U82" s="20" t="s">
        <v>31</v>
      </c>
      <c r="V82" s="20"/>
      <c r="W82" t="s">
        <v>55</v>
      </c>
    </row>
    <row r="89" spans="1:23" x14ac:dyDescent="0.25">
      <c r="R89" s="42"/>
      <c r="S89" s="46"/>
      <c r="T89" s="41" t="s">
        <v>56</v>
      </c>
      <c r="U89" s="42"/>
      <c r="V89" s="42"/>
    </row>
    <row r="90" spans="1:23" x14ac:dyDescent="0.25">
      <c r="R90" s="42"/>
      <c r="S90" s="46" t="str">
        <f>B44</f>
        <v>AEEI_EXO</v>
      </c>
      <c r="T90" s="44" t="e">
        <f>1-($L44/#REF!)^(1/($L$43-#REF!))</f>
        <v>#REF!</v>
      </c>
      <c r="U90" s="42"/>
      <c r="V90" s="42"/>
    </row>
    <row r="91" spans="1:23" x14ac:dyDescent="0.25">
      <c r="R91" s="42"/>
      <c r="S91" s="46" t="str">
        <f>B46</f>
        <v>AEEI_EXO_ELE_C</v>
      </c>
      <c r="T91" s="44" t="e">
        <f>1-($L46/#REF!)^(1/($L$43-#REF!))</f>
        <v>#REF!</v>
      </c>
      <c r="U91" s="42"/>
      <c r="V91" s="42"/>
    </row>
    <row r="92" spans="1:23" x14ac:dyDescent="0.25">
      <c r="R92" s="42"/>
      <c r="S92" s="46" t="str">
        <f>B48</f>
        <v>AEEI_EXO_DEU</v>
      </c>
      <c r="T92" s="45" t="e">
        <f>1-($J48/#REF!)^(1/($J$43-#REF!))</f>
        <v>#REF!</v>
      </c>
      <c r="U92" s="43" t="s">
        <v>57</v>
      </c>
      <c r="V92" s="42"/>
    </row>
    <row r="93" spans="1:23" x14ac:dyDescent="0.25">
      <c r="R93" s="42"/>
      <c r="S93" s="46" t="str">
        <f>B50</f>
        <v>AEEI_EXO_NEU</v>
      </c>
      <c r="T93" s="44" t="e">
        <f>1-($L50/#REF!)^(1/($L$43-#REF!))</f>
        <v>#REF!</v>
      </c>
      <c r="U93" s="42"/>
      <c r="V93" s="42"/>
    </row>
    <row r="94" spans="1:23" x14ac:dyDescent="0.25">
      <c r="R94" s="42"/>
      <c r="S94" s="46" t="str">
        <f>B52</f>
        <v>AEEI_EXO_EMERGE</v>
      </c>
      <c r="T94" s="44" t="e">
        <f>1-($L52/#REF!)^(1/($L$43-#REF!))</f>
        <v>#REF!</v>
      </c>
      <c r="U94" s="42"/>
      <c r="V94" s="42"/>
    </row>
    <row r="95" spans="1:23" x14ac:dyDescent="0.25">
      <c r="R95" s="42"/>
      <c r="S95" s="46"/>
      <c r="T95" s="44"/>
    </row>
    <row r="96" spans="1:23" x14ac:dyDescent="0.25">
      <c r="R96" s="42"/>
      <c r="S96" s="46"/>
      <c r="T96" s="44"/>
    </row>
    <row r="97" spans="18:20" x14ac:dyDescent="0.25">
      <c r="R97" s="42"/>
      <c r="S97" s="46" t="str">
        <f>B58</f>
        <v>AEEI_EXOGEN_AFTER2025</v>
      </c>
      <c r="T97" s="47" t="e">
        <f>1-($J58/#REF!)^(1/($J$43-#REF!))</f>
        <v>#REF!</v>
      </c>
    </row>
    <row r="98" spans="18:20" x14ac:dyDescent="0.25">
      <c r="R98" s="42"/>
      <c r="S98" s="46"/>
      <c r="T98" s="47"/>
    </row>
    <row r="99" spans="18:20" x14ac:dyDescent="0.25">
      <c r="R99" s="42"/>
      <c r="S99" s="46"/>
      <c r="T99" s="47"/>
    </row>
    <row r="100" spans="18:20" x14ac:dyDescent="0.25">
      <c r="R100" s="42"/>
      <c r="S100" s="46" t="str">
        <f>B64</f>
        <v>AEEI_EXOGEN_ELE_AFTER2025</v>
      </c>
      <c r="T100" s="47" t="e">
        <f>1-($L64/#REF!)^(1/($L$43-#REF!))</f>
        <v>#REF!</v>
      </c>
    </row>
    <row r="101" spans="18:20" x14ac:dyDescent="0.25">
      <c r="R101" s="42"/>
      <c r="S101" s="46"/>
      <c r="T101" s="47"/>
    </row>
    <row r="102" spans="18:20" x14ac:dyDescent="0.25">
      <c r="R102" s="42"/>
      <c r="S102" s="46"/>
      <c r="T102" s="47"/>
    </row>
    <row r="103" spans="18:20" x14ac:dyDescent="0.25">
      <c r="R103" s="42"/>
      <c r="S103" s="46" t="str">
        <f>B70</f>
        <v>AEEI_EXOGEN_GEN_YR_AFTER2025</v>
      </c>
      <c r="T103" s="47" t="e">
        <f>1-($L70/#REF!)^(1/($L$43-#REF!))</f>
        <v>#REF!</v>
      </c>
    </row>
    <row r="104" spans="18:20" x14ac:dyDescent="0.25">
      <c r="R104" s="42"/>
      <c r="S104" s="46"/>
      <c r="T104" s="47"/>
    </row>
    <row r="105" spans="18:20" x14ac:dyDescent="0.25">
      <c r="R105" s="42"/>
      <c r="S105" s="46"/>
      <c r="T105" s="47"/>
    </row>
    <row r="106" spans="18:20" x14ac:dyDescent="0.25">
      <c r="R106" s="42"/>
      <c r="S106" s="46" t="str">
        <f>B76</f>
        <v>AEEI_EXOGEN_HH_AFTER2025</v>
      </c>
      <c r="T106" s="47" t="e">
        <f>1-($L76/#REF!)^(1/($L$43-#REF!))</f>
        <v>#REF!</v>
      </c>
    </row>
    <row r="107" spans="18:20" x14ac:dyDescent="0.25">
      <c r="R107" s="42"/>
      <c r="S107" s="46"/>
      <c r="T107" s="47"/>
    </row>
    <row r="108" spans="18:20" x14ac:dyDescent="0.25">
      <c r="R108" s="42"/>
      <c r="S108" s="46"/>
      <c r="T108" s="47"/>
    </row>
    <row r="109" spans="18:20" x14ac:dyDescent="0.25">
      <c r="R109" s="42"/>
      <c r="S109" s="46" t="str">
        <f>B82</f>
        <v>AEEI_EXOGEN_TRN_AFTER2025</v>
      </c>
      <c r="T109" s="44" t="e">
        <f>1-($L82/#REF!)^(1/($L$43-#REF!))</f>
        <v>#REF!</v>
      </c>
    </row>
    <row r="110" spans="18:20" x14ac:dyDescent="0.25">
      <c r="R110" s="42"/>
      <c r="S110" s="46"/>
      <c r="T110" s="44"/>
    </row>
    <row r="136" spans="4:21" x14ac:dyDescent="0.25">
      <c r="H136" t="s">
        <v>78</v>
      </c>
    </row>
    <row r="140" spans="4:21" x14ac:dyDescent="0.25">
      <c r="D140">
        <v>2</v>
      </c>
      <c r="E140">
        <v>3</v>
      </c>
      <c r="F140" s="1" t="s">
        <v>102</v>
      </c>
      <c r="G140" t="s">
        <v>58</v>
      </c>
      <c r="I140" t="str">
        <f>CONCATENATE("$libinclude     xlimport","     ",F140,"               aeei.xls     AEEI!",G140)</f>
        <v>$libinclude     xlimport     aeei_exo               aeei.xls     AEEI!C2:M3</v>
      </c>
      <c r="J140" t="s">
        <v>79</v>
      </c>
      <c r="K140" t="s">
        <v>80</v>
      </c>
      <c r="L140" t="s">
        <v>0</v>
      </c>
      <c r="M140" t="s">
        <v>81</v>
      </c>
      <c r="N140" t="s">
        <v>82</v>
      </c>
      <c r="P140" s="25" t="str">
        <f>CONCATENATE("$libinclude xlimport"," ",F140," aeei.xls AEEI!",G140)</f>
        <v>$libinclude xlimport aeei_exo aeei.xls AEEI!C2:M3</v>
      </c>
      <c r="Q140" s="25" t="s">
        <v>79</v>
      </c>
      <c r="R140" t="s">
        <v>80</v>
      </c>
      <c r="S140" t="s">
        <v>0</v>
      </c>
      <c r="T140" t="s">
        <v>81</v>
      </c>
      <c r="U140" t="s">
        <v>82</v>
      </c>
    </row>
    <row r="141" spans="4:21" x14ac:dyDescent="0.25">
      <c r="D141">
        <v>4</v>
      </c>
      <c r="E141">
        <v>5</v>
      </c>
      <c r="F141" s="2" t="s">
        <v>103</v>
      </c>
      <c r="G141" t="s">
        <v>59</v>
      </c>
      <c r="I141" t="str">
        <f t="shared" ref="I141:I159" si="20">CONCATENATE("$libinclude     xlimport","     ",F141,"               aeei.xls     AEEI!",G141)</f>
        <v>$libinclude     xlimport     aeei_exo_ele_c               aeei.xls     AEEI!C4:M5</v>
      </c>
      <c r="J141" t="s">
        <v>79</v>
      </c>
      <c r="K141" t="s">
        <v>80</v>
      </c>
      <c r="L141" t="s">
        <v>2</v>
      </c>
      <c r="M141" t="s">
        <v>81</v>
      </c>
      <c r="N141" t="s">
        <v>83</v>
      </c>
      <c r="P141" s="25" t="str">
        <f t="shared" ref="P141:P159" si="21">CONCATENATE("$libinclude xlimport"," ",F141," aeei.xls AEEI!",G141)</f>
        <v>$libinclude xlimport aeei_exo_ele_c aeei.xls AEEI!C4:M5</v>
      </c>
      <c r="Q141" s="25" t="s">
        <v>79</v>
      </c>
      <c r="R141" t="s">
        <v>80</v>
      </c>
      <c r="S141" t="s">
        <v>2</v>
      </c>
      <c r="T141" t="s">
        <v>81</v>
      </c>
      <c r="U141" t="s">
        <v>83</v>
      </c>
    </row>
    <row r="142" spans="4:21" x14ac:dyDescent="0.25">
      <c r="D142">
        <v>6</v>
      </c>
      <c r="E142">
        <v>7</v>
      </c>
      <c r="F142" s="2" t="s">
        <v>104</v>
      </c>
      <c r="G142" t="s">
        <v>60</v>
      </c>
      <c r="I142" t="str">
        <f t="shared" si="20"/>
        <v>$libinclude     xlimport     aeei_exo_deu               aeei.xls     AEEI!C6:M7</v>
      </c>
      <c r="J142" t="s">
        <v>79</v>
      </c>
      <c r="K142" t="s">
        <v>80</v>
      </c>
      <c r="L142" t="s">
        <v>1</v>
      </c>
      <c r="M142" t="s">
        <v>81</v>
      </c>
      <c r="N142" t="s">
        <v>84</v>
      </c>
      <c r="P142" s="25" t="str">
        <f t="shared" si="21"/>
        <v>$libinclude xlimport aeei_exo_deu aeei.xls AEEI!C6:M7</v>
      </c>
      <c r="Q142" s="25" t="s">
        <v>79</v>
      </c>
      <c r="R142" t="s">
        <v>80</v>
      </c>
      <c r="S142" t="s">
        <v>1</v>
      </c>
      <c r="T142" t="s">
        <v>81</v>
      </c>
      <c r="U142" t="s">
        <v>84</v>
      </c>
    </row>
    <row r="143" spans="4:21" x14ac:dyDescent="0.25">
      <c r="D143">
        <v>8</v>
      </c>
      <c r="E143">
        <v>9</v>
      </c>
      <c r="F143" s="2" t="s">
        <v>105</v>
      </c>
      <c r="G143" t="s">
        <v>61</v>
      </c>
      <c r="I143" t="str">
        <f t="shared" si="20"/>
        <v>$libinclude     xlimport     aeei_exo_neu               aeei.xls     AEEI!C8:M9</v>
      </c>
      <c r="J143" t="s">
        <v>79</v>
      </c>
      <c r="K143" t="s">
        <v>80</v>
      </c>
      <c r="L143" t="s">
        <v>4</v>
      </c>
      <c r="M143" t="s">
        <v>81</v>
      </c>
      <c r="N143" t="s">
        <v>85</v>
      </c>
      <c r="P143" s="25" t="str">
        <f t="shared" si="21"/>
        <v>$libinclude xlimport aeei_exo_neu aeei.xls AEEI!C8:M9</v>
      </c>
      <c r="Q143" s="25" t="s">
        <v>79</v>
      </c>
      <c r="R143" t="s">
        <v>80</v>
      </c>
      <c r="S143" t="s">
        <v>4</v>
      </c>
      <c r="T143" t="s">
        <v>81</v>
      </c>
      <c r="U143" t="s">
        <v>85</v>
      </c>
    </row>
    <row r="144" spans="4:21" x14ac:dyDescent="0.25">
      <c r="D144">
        <v>10</v>
      </c>
      <c r="E144">
        <v>11</v>
      </c>
      <c r="F144" s="28" t="s">
        <v>106</v>
      </c>
      <c r="G144" t="s">
        <v>62</v>
      </c>
      <c r="I144" t="str">
        <f t="shared" si="20"/>
        <v>$libinclude     xlimport     aeei_exo_emerge               aeei.xls     AEEI!C10:M11</v>
      </c>
      <c r="J144" t="s">
        <v>79</v>
      </c>
      <c r="K144" t="s">
        <v>80</v>
      </c>
      <c r="L144" t="s">
        <v>3</v>
      </c>
      <c r="M144" t="s">
        <v>81</v>
      </c>
      <c r="N144" t="s">
        <v>86</v>
      </c>
      <c r="P144" s="25" t="str">
        <f t="shared" si="21"/>
        <v>$libinclude xlimport aeei_exo_emerge aeei.xls AEEI!C10:M11</v>
      </c>
      <c r="Q144" s="25" t="s">
        <v>79</v>
      </c>
      <c r="R144" t="s">
        <v>80</v>
      </c>
      <c r="S144" t="s">
        <v>3</v>
      </c>
      <c r="T144" t="s">
        <v>81</v>
      </c>
      <c r="U144" t="s">
        <v>86</v>
      </c>
    </row>
    <row r="145" spans="4:21" x14ac:dyDescent="0.25">
      <c r="D145">
        <v>12</v>
      </c>
      <c r="E145">
        <v>13</v>
      </c>
      <c r="F145" s="3" t="s">
        <v>107</v>
      </c>
      <c r="G145" t="s">
        <v>63</v>
      </c>
      <c r="I145" t="str">
        <f t="shared" si="20"/>
        <v>$libinclude     xlimport     aeei_exogen               aeei.xls     AEEI!C12:M13</v>
      </c>
      <c r="J145" t="s">
        <v>79</v>
      </c>
      <c r="K145" t="s">
        <v>80</v>
      </c>
      <c r="L145" t="s">
        <v>5</v>
      </c>
      <c r="M145" t="s">
        <v>81</v>
      </c>
      <c r="N145" t="s">
        <v>87</v>
      </c>
      <c r="P145" s="25" t="str">
        <f t="shared" si="21"/>
        <v>$libinclude xlimport aeei_exogen aeei.xls AEEI!C12:M13</v>
      </c>
      <c r="Q145" s="25" t="s">
        <v>79</v>
      </c>
      <c r="R145" t="s">
        <v>80</v>
      </c>
      <c r="S145" t="s">
        <v>5</v>
      </c>
      <c r="T145" t="s">
        <v>81</v>
      </c>
      <c r="U145" t="s">
        <v>87</v>
      </c>
    </row>
    <row r="146" spans="4:21" x14ac:dyDescent="0.25">
      <c r="D146">
        <v>14</v>
      </c>
      <c r="E146">
        <v>15</v>
      </c>
      <c r="F146" s="3" t="s">
        <v>108</v>
      </c>
      <c r="G146" t="s">
        <v>64</v>
      </c>
      <c r="I146" t="str">
        <f t="shared" si="20"/>
        <v>$libinclude     xlimport     aeei_exogen_after2020               aeei.xls     AEEI!C14:M15</v>
      </c>
      <c r="J146" t="s">
        <v>79</v>
      </c>
      <c r="K146" t="s">
        <v>80</v>
      </c>
      <c r="L146" t="s">
        <v>12</v>
      </c>
      <c r="M146" t="s">
        <v>81</v>
      </c>
      <c r="N146" t="s">
        <v>88</v>
      </c>
      <c r="P146" s="25" t="str">
        <f t="shared" si="21"/>
        <v>$libinclude xlimport aeei_exogen_after2020 aeei.xls AEEI!C14:M15</v>
      </c>
      <c r="Q146" s="25" t="s">
        <v>79</v>
      </c>
      <c r="R146" t="s">
        <v>80</v>
      </c>
      <c r="S146" t="s">
        <v>12</v>
      </c>
      <c r="T146" t="s">
        <v>81</v>
      </c>
      <c r="U146" t="s">
        <v>88</v>
      </c>
    </row>
    <row r="147" spans="4:21" x14ac:dyDescent="0.25">
      <c r="D147">
        <v>16</v>
      </c>
      <c r="E147">
        <v>17</v>
      </c>
      <c r="F147" s="29" t="s">
        <v>109</v>
      </c>
      <c r="G147" t="s">
        <v>65</v>
      </c>
      <c r="I147" t="str">
        <f t="shared" si="20"/>
        <v>$libinclude     xlimport     aeei_exogen_after2025               aeei.xls     AEEI!C16:M17</v>
      </c>
      <c r="J147" t="s">
        <v>79</v>
      </c>
      <c r="K147" t="s">
        <v>80</v>
      </c>
      <c r="L147" t="s">
        <v>13</v>
      </c>
      <c r="M147" t="s">
        <v>81</v>
      </c>
      <c r="N147" t="s">
        <v>89</v>
      </c>
      <c r="P147" s="25" t="str">
        <f t="shared" si="21"/>
        <v>$libinclude xlimport aeei_exogen_after2025 aeei.xls AEEI!C16:M17</v>
      </c>
      <c r="Q147" s="25" t="s">
        <v>79</v>
      </c>
      <c r="R147" t="s">
        <v>80</v>
      </c>
      <c r="S147" t="s">
        <v>13</v>
      </c>
      <c r="T147" t="s">
        <v>81</v>
      </c>
      <c r="U147" t="s">
        <v>89</v>
      </c>
    </row>
    <row r="148" spans="4:21" x14ac:dyDescent="0.25">
      <c r="D148">
        <v>18</v>
      </c>
      <c r="E148">
        <v>19</v>
      </c>
      <c r="F148" s="4" t="s">
        <v>110</v>
      </c>
      <c r="G148" t="s">
        <v>66</v>
      </c>
      <c r="I148" t="str">
        <f t="shared" si="20"/>
        <v>$libinclude     xlimport     aeei_exogen_ele               aeei.xls     AEEI!C18:M19</v>
      </c>
      <c r="J148" t="s">
        <v>79</v>
      </c>
      <c r="K148" t="s">
        <v>80</v>
      </c>
      <c r="L148" t="s">
        <v>6</v>
      </c>
      <c r="M148" t="s">
        <v>81</v>
      </c>
      <c r="N148" t="s">
        <v>90</v>
      </c>
      <c r="P148" s="25" t="str">
        <f t="shared" si="21"/>
        <v>$libinclude xlimport aeei_exogen_ele aeei.xls AEEI!C18:M19</v>
      </c>
      <c r="Q148" s="25" t="s">
        <v>79</v>
      </c>
      <c r="R148" t="s">
        <v>80</v>
      </c>
      <c r="S148" t="s">
        <v>6</v>
      </c>
      <c r="T148" t="s">
        <v>81</v>
      </c>
      <c r="U148" t="s">
        <v>90</v>
      </c>
    </row>
    <row r="149" spans="4:21" x14ac:dyDescent="0.25">
      <c r="D149">
        <v>20</v>
      </c>
      <c r="E149">
        <v>21</v>
      </c>
      <c r="F149" s="4" t="s">
        <v>111</v>
      </c>
      <c r="G149" t="s">
        <v>67</v>
      </c>
      <c r="I149" t="str">
        <f t="shared" si="20"/>
        <v>$libinclude     xlimport     aeei_exogen_ele_after2020               aeei.xls     AEEI!C20:M21</v>
      </c>
      <c r="J149" t="s">
        <v>79</v>
      </c>
      <c r="K149" t="s">
        <v>80</v>
      </c>
      <c r="L149" t="s">
        <v>14</v>
      </c>
      <c r="M149" t="s">
        <v>81</v>
      </c>
      <c r="N149" t="s">
        <v>91</v>
      </c>
      <c r="P149" s="25" t="str">
        <f t="shared" si="21"/>
        <v>$libinclude xlimport aeei_exogen_ele_after2020 aeei.xls AEEI!C20:M21</v>
      </c>
      <c r="Q149" s="25" t="s">
        <v>79</v>
      </c>
      <c r="R149" t="s">
        <v>80</v>
      </c>
      <c r="S149" t="s">
        <v>14</v>
      </c>
      <c r="T149" t="s">
        <v>81</v>
      </c>
      <c r="U149" t="s">
        <v>91</v>
      </c>
    </row>
    <row r="150" spans="4:21" x14ac:dyDescent="0.25">
      <c r="D150">
        <v>22</v>
      </c>
      <c r="E150">
        <v>23</v>
      </c>
      <c r="F150" s="30" t="s">
        <v>112</v>
      </c>
      <c r="G150" t="s">
        <v>68</v>
      </c>
      <c r="I150" t="str">
        <f t="shared" si="20"/>
        <v>$libinclude     xlimport     aeei_exogen_ele_after2025               aeei.xls     AEEI!C22:M23</v>
      </c>
      <c r="J150" t="s">
        <v>79</v>
      </c>
      <c r="K150" t="s">
        <v>80</v>
      </c>
      <c r="L150" t="s">
        <v>15</v>
      </c>
      <c r="M150" t="s">
        <v>81</v>
      </c>
      <c r="N150" t="s">
        <v>92</v>
      </c>
      <c r="P150" s="25" t="str">
        <f t="shared" si="21"/>
        <v>$libinclude xlimport aeei_exogen_ele_after2025 aeei.xls AEEI!C22:M23</v>
      </c>
      <c r="Q150" s="25" t="s">
        <v>79</v>
      </c>
      <c r="R150" t="s">
        <v>80</v>
      </c>
      <c r="S150" t="s">
        <v>15</v>
      </c>
      <c r="T150" t="s">
        <v>81</v>
      </c>
      <c r="U150" t="s">
        <v>92</v>
      </c>
    </row>
    <row r="151" spans="4:21" x14ac:dyDescent="0.25">
      <c r="D151">
        <v>24</v>
      </c>
      <c r="E151">
        <v>25</v>
      </c>
      <c r="F151" s="5" t="s">
        <v>113</v>
      </c>
      <c r="G151" t="s">
        <v>69</v>
      </c>
      <c r="I151" t="str">
        <f t="shared" si="20"/>
        <v>$libinclude     xlimport     aeei_exogen_gen_yr               aeei.xls     AEEI!C24:M25</v>
      </c>
      <c r="J151" t="s">
        <v>79</v>
      </c>
      <c r="K151" t="s">
        <v>80</v>
      </c>
      <c r="L151" t="s">
        <v>7</v>
      </c>
      <c r="M151" t="s">
        <v>81</v>
      </c>
      <c r="N151" t="s">
        <v>93</v>
      </c>
      <c r="P151" s="25" t="str">
        <f t="shared" si="21"/>
        <v>$libinclude xlimport aeei_exogen_gen_yr aeei.xls AEEI!C24:M25</v>
      </c>
      <c r="Q151" s="25" t="s">
        <v>79</v>
      </c>
      <c r="R151" t="s">
        <v>80</v>
      </c>
      <c r="S151" t="s">
        <v>7</v>
      </c>
      <c r="T151" t="s">
        <v>81</v>
      </c>
      <c r="U151" t="s">
        <v>93</v>
      </c>
    </row>
    <row r="152" spans="4:21" x14ac:dyDescent="0.25">
      <c r="D152">
        <v>26</v>
      </c>
      <c r="E152">
        <v>27</v>
      </c>
      <c r="F152" s="21" t="s">
        <v>114</v>
      </c>
      <c r="G152" t="s">
        <v>70</v>
      </c>
      <c r="I152" t="str">
        <f t="shared" si="20"/>
        <v>$libinclude     xlimport     aeei_exogen_gen_yr_after2020               aeei.xls     AEEI!C26:M27</v>
      </c>
      <c r="J152" t="s">
        <v>79</v>
      </c>
      <c r="K152" t="s">
        <v>80</v>
      </c>
      <c r="L152" t="s">
        <v>16</v>
      </c>
      <c r="M152" t="s">
        <v>81</v>
      </c>
      <c r="N152" t="s">
        <v>94</v>
      </c>
      <c r="P152" s="25" t="str">
        <f t="shared" si="21"/>
        <v>$libinclude xlimport aeei_exogen_gen_yr_after2020 aeei.xls AEEI!C26:M27</v>
      </c>
      <c r="Q152" s="25" t="s">
        <v>79</v>
      </c>
      <c r="R152" t="s">
        <v>80</v>
      </c>
      <c r="S152" t="s">
        <v>16</v>
      </c>
      <c r="T152" t="s">
        <v>81</v>
      </c>
      <c r="U152" t="s">
        <v>94</v>
      </c>
    </row>
    <row r="153" spans="4:21" x14ac:dyDescent="0.25">
      <c r="D153">
        <v>28</v>
      </c>
      <c r="E153">
        <v>29</v>
      </c>
      <c r="F153" s="31" t="s">
        <v>115</v>
      </c>
      <c r="G153" t="s">
        <v>71</v>
      </c>
      <c r="I153" t="str">
        <f t="shared" si="20"/>
        <v>$libinclude     xlimport     aeei_exogen_gen_yr_after2025               aeei.xls     AEEI!C28:M29</v>
      </c>
      <c r="J153" t="s">
        <v>79</v>
      </c>
      <c r="K153" t="s">
        <v>80</v>
      </c>
      <c r="L153" t="s">
        <v>17</v>
      </c>
      <c r="M153" t="s">
        <v>81</v>
      </c>
      <c r="N153" t="s">
        <v>95</v>
      </c>
      <c r="P153" s="25" t="str">
        <f t="shared" si="21"/>
        <v>$libinclude xlimport aeei_exogen_gen_yr_after2025 aeei.xls AEEI!C28:M29</v>
      </c>
      <c r="Q153" s="25" t="s">
        <v>79</v>
      </c>
      <c r="R153" t="s">
        <v>80</v>
      </c>
      <c r="S153" t="s">
        <v>17</v>
      </c>
      <c r="T153" t="s">
        <v>81</v>
      </c>
      <c r="U153" t="s">
        <v>95</v>
      </c>
    </row>
    <row r="154" spans="4:21" x14ac:dyDescent="0.25">
      <c r="D154">
        <v>30</v>
      </c>
      <c r="E154">
        <v>31</v>
      </c>
      <c r="F154" s="6" t="s">
        <v>116</v>
      </c>
      <c r="G154" t="s">
        <v>72</v>
      </c>
      <c r="I154" t="str">
        <f t="shared" si="20"/>
        <v>$libinclude     xlimport     aeei_exogen_hh               aeei.xls     AEEI!C30:M31</v>
      </c>
      <c r="J154" t="s">
        <v>79</v>
      </c>
      <c r="K154" t="s">
        <v>80</v>
      </c>
      <c r="L154" t="s">
        <v>8</v>
      </c>
      <c r="M154" t="s">
        <v>81</v>
      </c>
      <c r="N154" t="s">
        <v>96</v>
      </c>
      <c r="P154" s="25" t="str">
        <f t="shared" si="21"/>
        <v>$libinclude xlimport aeei_exogen_hh aeei.xls AEEI!C30:M31</v>
      </c>
      <c r="Q154" s="25" t="s">
        <v>79</v>
      </c>
      <c r="R154" t="s">
        <v>80</v>
      </c>
      <c r="S154" t="s">
        <v>8</v>
      </c>
      <c r="T154" t="s">
        <v>81</v>
      </c>
      <c r="U154" t="s">
        <v>96</v>
      </c>
    </row>
    <row r="155" spans="4:21" x14ac:dyDescent="0.25">
      <c r="D155">
        <v>32</v>
      </c>
      <c r="E155">
        <v>33</v>
      </c>
      <c r="F155" s="6" t="s">
        <v>117</v>
      </c>
      <c r="G155" t="s">
        <v>73</v>
      </c>
      <c r="I155" t="str">
        <f t="shared" si="20"/>
        <v>$libinclude     xlimport     aeei_exogen_hh_after2020               aeei.xls     AEEI!C32:M33</v>
      </c>
      <c r="J155" t="s">
        <v>79</v>
      </c>
      <c r="K155" t="s">
        <v>80</v>
      </c>
      <c r="L155" t="s">
        <v>18</v>
      </c>
      <c r="M155" t="s">
        <v>81</v>
      </c>
      <c r="N155" t="s">
        <v>97</v>
      </c>
      <c r="P155" s="25" t="str">
        <f t="shared" si="21"/>
        <v>$libinclude xlimport aeei_exogen_hh_after2020 aeei.xls AEEI!C32:M33</v>
      </c>
      <c r="Q155" s="25" t="s">
        <v>79</v>
      </c>
      <c r="R155" t="s">
        <v>80</v>
      </c>
      <c r="S155" t="s">
        <v>18</v>
      </c>
      <c r="T155" t="s">
        <v>81</v>
      </c>
      <c r="U155" t="s">
        <v>97</v>
      </c>
    </row>
    <row r="156" spans="4:21" x14ac:dyDescent="0.25">
      <c r="D156">
        <v>34</v>
      </c>
      <c r="E156">
        <v>35</v>
      </c>
      <c r="F156" s="34" t="s">
        <v>118</v>
      </c>
      <c r="G156" t="s">
        <v>74</v>
      </c>
      <c r="I156" t="str">
        <f t="shared" si="20"/>
        <v>$libinclude     xlimport     aeei_exogen_hh_after2025               aeei.xls     AEEI!C34:M35</v>
      </c>
      <c r="J156" t="s">
        <v>79</v>
      </c>
      <c r="K156" t="s">
        <v>80</v>
      </c>
      <c r="L156" t="s">
        <v>19</v>
      </c>
      <c r="M156" t="s">
        <v>81</v>
      </c>
      <c r="N156" t="s">
        <v>98</v>
      </c>
      <c r="P156" s="25" t="str">
        <f t="shared" si="21"/>
        <v>$libinclude xlimport aeei_exogen_hh_after2025 aeei.xls AEEI!C34:M35</v>
      </c>
      <c r="Q156" s="25" t="s">
        <v>79</v>
      </c>
      <c r="R156" t="s">
        <v>80</v>
      </c>
      <c r="S156" t="s">
        <v>19</v>
      </c>
      <c r="T156" t="s">
        <v>81</v>
      </c>
      <c r="U156" t="s">
        <v>98</v>
      </c>
    </row>
    <row r="157" spans="4:21" x14ac:dyDescent="0.25">
      <c r="D157">
        <v>36</v>
      </c>
      <c r="E157">
        <v>37</v>
      </c>
      <c r="F157" s="8" t="s">
        <v>119</v>
      </c>
      <c r="G157" t="s">
        <v>75</v>
      </c>
      <c r="I157" t="str">
        <f t="shared" si="20"/>
        <v>$libinclude     xlimport     aeei_exogen_trn               aeei.xls     AEEI!C36:M37</v>
      </c>
      <c r="J157" t="s">
        <v>79</v>
      </c>
      <c r="K157" t="s">
        <v>80</v>
      </c>
      <c r="L157" t="s">
        <v>9</v>
      </c>
      <c r="M157" t="s">
        <v>81</v>
      </c>
      <c r="N157" t="s">
        <v>99</v>
      </c>
      <c r="P157" s="25" t="str">
        <f t="shared" si="21"/>
        <v>$libinclude xlimport aeei_exogen_trn aeei.xls AEEI!C36:M37</v>
      </c>
      <c r="Q157" s="25" t="s">
        <v>79</v>
      </c>
      <c r="R157" t="s">
        <v>80</v>
      </c>
      <c r="S157" t="s">
        <v>9</v>
      </c>
      <c r="T157" t="s">
        <v>81</v>
      </c>
      <c r="U157" t="s">
        <v>99</v>
      </c>
    </row>
    <row r="158" spans="4:21" x14ac:dyDescent="0.25">
      <c r="D158">
        <v>38</v>
      </c>
      <c r="E158">
        <v>39</v>
      </c>
      <c r="F158" s="9" t="s">
        <v>120</v>
      </c>
      <c r="G158" t="s">
        <v>76</v>
      </c>
      <c r="I158" t="str">
        <f t="shared" si="20"/>
        <v>$libinclude     xlimport     aeei_exogen_trn_after2020               aeei.xls     AEEI!C38:M39</v>
      </c>
      <c r="J158" t="s">
        <v>79</v>
      </c>
      <c r="K158" t="s">
        <v>80</v>
      </c>
      <c r="L158" t="s">
        <v>20</v>
      </c>
      <c r="M158" t="s">
        <v>81</v>
      </c>
      <c r="N158" t="s">
        <v>100</v>
      </c>
      <c r="P158" s="25" t="str">
        <f t="shared" si="21"/>
        <v>$libinclude xlimport aeei_exogen_trn_after2020 aeei.xls AEEI!C38:M39</v>
      </c>
      <c r="Q158" s="25" t="s">
        <v>79</v>
      </c>
      <c r="R158" t="s">
        <v>80</v>
      </c>
      <c r="S158" t="s">
        <v>20</v>
      </c>
      <c r="T158" t="s">
        <v>81</v>
      </c>
      <c r="U158" t="s">
        <v>100</v>
      </c>
    </row>
    <row r="159" spans="4:21" x14ac:dyDescent="0.25">
      <c r="D159">
        <v>40</v>
      </c>
      <c r="E159">
        <v>41</v>
      </c>
      <c r="F159" s="7" t="s">
        <v>121</v>
      </c>
      <c r="G159" t="s">
        <v>77</v>
      </c>
      <c r="I159" t="str">
        <f t="shared" si="20"/>
        <v>$libinclude     xlimport     aeei_exogen_trn_after2025               aeei.xls     AEEI!C40:M41</v>
      </c>
      <c r="J159" t="s">
        <v>79</v>
      </c>
      <c r="K159" t="s">
        <v>80</v>
      </c>
      <c r="L159" t="s">
        <v>21</v>
      </c>
      <c r="M159" t="s">
        <v>81</v>
      </c>
      <c r="N159" t="s">
        <v>101</v>
      </c>
      <c r="P159" s="25" t="str">
        <f t="shared" si="21"/>
        <v>$libinclude xlimport aeei_exogen_trn_after2025 aeei.xls AEEI!C40:M41</v>
      </c>
      <c r="Q159" s="25" t="s">
        <v>79</v>
      </c>
      <c r="R159" t="s">
        <v>80</v>
      </c>
      <c r="S159" t="s">
        <v>21</v>
      </c>
      <c r="T159" t="s">
        <v>81</v>
      </c>
      <c r="U159" t="s">
        <v>101</v>
      </c>
    </row>
    <row r="161" spans="3:21" x14ac:dyDescent="0.25">
      <c r="Q161" s="25" t="str">
        <f t="shared" ref="Q161:U170" si="22">TRIM(Q140)</f>
        <v>$libinclude</v>
      </c>
      <c r="R161" s="25" t="str">
        <f t="shared" si="22"/>
        <v>xlimport</v>
      </c>
      <c r="S161" s="25" t="str">
        <f t="shared" si="22"/>
        <v>AEEI_EXO</v>
      </c>
      <c r="T161" s="25" t="str">
        <f t="shared" si="22"/>
        <v>aeei.xls</v>
      </c>
      <c r="U161" s="25" t="str">
        <f t="shared" si="22"/>
        <v>AEEI!C2:M3</v>
      </c>
    </row>
    <row r="162" spans="3:21" x14ac:dyDescent="0.25">
      <c r="Q162" s="25" t="str">
        <f t="shared" si="22"/>
        <v>$libinclude</v>
      </c>
      <c r="R162" s="25" t="str">
        <f t="shared" si="22"/>
        <v>xlimport</v>
      </c>
      <c r="S162" s="25" t="str">
        <f t="shared" si="22"/>
        <v>AEEI_EXO_ELE_C</v>
      </c>
      <c r="T162" s="25" t="str">
        <f t="shared" si="22"/>
        <v>aeei.xls</v>
      </c>
      <c r="U162" s="25" t="str">
        <f t="shared" si="22"/>
        <v>AEEI!C4:M5</v>
      </c>
    </row>
    <row r="163" spans="3:21" x14ac:dyDescent="0.25">
      <c r="C163" s="158"/>
      <c r="D163" s="158"/>
      <c r="E163" s="159"/>
      <c r="F163" s="97" t="str">
        <f>CONCATENATE(F140,"(yr)"," = aeei_read(","""",F140,"""",",yr);")</f>
        <v>aeei_exo(yr) = aeei_read("aeei_exo",yr);</v>
      </c>
      <c r="G163" s="98"/>
      <c r="H163" s="98"/>
      <c r="I163" s="98"/>
      <c r="J163" s="98"/>
      <c r="K163" s="98"/>
      <c r="L163" s="98"/>
      <c r="M163" s="98"/>
      <c r="N163" s="98"/>
      <c r="O163" s="99"/>
      <c r="Q163" s="25" t="str">
        <f t="shared" si="22"/>
        <v>$libinclude</v>
      </c>
      <c r="R163" s="25" t="str">
        <f t="shared" si="22"/>
        <v>xlimport</v>
      </c>
      <c r="S163" s="25" t="str">
        <f t="shared" si="22"/>
        <v>AEEI_EXO_DEU</v>
      </c>
      <c r="T163" s="25" t="str">
        <f t="shared" si="22"/>
        <v>aeei.xls</v>
      </c>
      <c r="U163" s="25" t="str">
        <f t="shared" si="22"/>
        <v>AEEI!C6:M7</v>
      </c>
    </row>
    <row r="164" spans="3:21" x14ac:dyDescent="0.25">
      <c r="C164" s="160"/>
      <c r="D164" s="160"/>
      <c r="E164" s="161"/>
      <c r="F164" s="100" t="str">
        <f t="shared" ref="F164:F182" si="23">CONCATENATE(F141,"(yr)"," = aeei_read(","""",F141,"""",",yr);")</f>
        <v>aeei_exo_ele_c(yr) = aeei_read("aeei_exo_ele_c",yr);</v>
      </c>
      <c r="G164" s="101"/>
      <c r="H164" s="101"/>
      <c r="I164" s="101"/>
      <c r="J164" s="101"/>
      <c r="K164" s="101"/>
      <c r="L164" s="101"/>
      <c r="M164" s="101"/>
      <c r="N164" s="101"/>
      <c r="O164" s="102"/>
      <c r="Q164" s="25" t="str">
        <f t="shared" si="22"/>
        <v>$libinclude</v>
      </c>
      <c r="R164" s="25" t="str">
        <f t="shared" si="22"/>
        <v>xlimport</v>
      </c>
      <c r="S164" s="25" t="str">
        <f t="shared" si="22"/>
        <v>AEEI_EXO_NEU</v>
      </c>
      <c r="T164" s="25" t="str">
        <f t="shared" si="22"/>
        <v>aeei.xls</v>
      </c>
      <c r="U164" s="25" t="str">
        <f t="shared" si="22"/>
        <v>AEEI!C8:M9</v>
      </c>
    </row>
    <row r="165" spans="3:21" x14ac:dyDescent="0.25">
      <c r="C165" s="160"/>
      <c r="D165" s="160"/>
      <c r="E165" s="161"/>
      <c r="F165" s="100" t="str">
        <f t="shared" si="23"/>
        <v>aeei_exo_deu(yr) = aeei_read("aeei_exo_deu",yr);</v>
      </c>
      <c r="G165" s="101"/>
      <c r="H165" s="101"/>
      <c r="I165" s="101"/>
      <c r="J165" s="101"/>
      <c r="K165" s="101"/>
      <c r="L165" s="101"/>
      <c r="M165" s="101"/>
      <c r="N165" s="101"/>
      <c r="O165" s="102"/>
      <c r="Q165" s="25" t="str">
        <f t="shared" si="22"/>
        <v>$libinclude</v>
      </c>
      <c r="R165" s="25" t="str">
        <f t="shared" si="22"/>
        <v>xlimport</v>
      </c>
      <c r="S165" s="25" t="str">
        <f t="shared" si="22"/>
        <v>AEEI_EXO_EMERGE</v>
      </c>
      <c r="T165" s="25" t="str">
        <f t="shared" si="22"/>
        <v>aeei.xls</v>
      </c>
      <c r="U165" s="25" t="str">
        <f t="shared" si="22"/>
        <v>AEEI!C10:M11</v>
      </c>
    </row>
    <row r="166" spans="3:21" x14ac:dyDescent="0.25">
      <c r="C166" s="160"/>
      <c r="D166" s="160"/>
      <c r="E166" s="161"/>
      <c r="F166" s="100" t="str">
        <f t="shared" si="23"/>
        <v>aeei_exo_neu(yr) = aeei_read("aeei_exo_neu",yr);</v>
      </c>
      <c r="G166" s="101"/>
      <c r="H166" s="101"/>
      <c r="I166" s="101"/>
      <c r="J166" s="101"/>
      <c r="K166" s="101"/>
      <c r="L166" s="101"/>
      <c r="M166" s="101"/>
      <c r="N166" s="101"/>
      <c r="O166" s="102"/>
      <c r="Q166" s="25" t="str">
        <f t="shared" si="22"/>
        <v>$libinclude</v>
      </c>
      <c r="R166" s="25" t="str">
        <f t="shared" si="22"/>
        <v>xlimport</v>
      </c>
      <c r="S166" s="25" t="str">
        <f t="shared" si="22"/>
        <v>AEEI_EXOGEN</v>
      </c>
      <c r="T166" s="25" t="str">
        <f t="shared" si="22"/>
        <v>aeei.xls</v>
      </c>
      <c r="U166" s="25" t="str">
        <f t="shared" si="22"/>
        <v>AEEI!C12:M13</v>
      </c>
    </row>
    <row r="167" spans="3:21" x14ac:dyDescent="0.25">
      <c r="C167" s="160"/>
      <c r="D167" s="160"/>
      <c r="E167" s="161"/>
      <c r="F167" s="100" t="str">
        <f t="shared" si="23"/>
        <v>aeei_exo_emerge(yr) = aeei_read("aeei_exo_emerge",yr);</v>
      </c>
      <c r="G167" s="101"/>
      <c r="H167" s="101"/>
      <c r="I167" s="101"/>
      <c r="J167" s="101"/>
      <c r="K167" s="101"/>
      <c r="L167" s="101"/>
      <c r="M167" s="101"/>
      <c r="N167" s="101"/>
      <c r="O167" s="102"/>
      <c r="Q167" s="25" t="str">
        <f t="shared" si="22"/>
        <v>$libinclude</v>
      </c>
      <c r="R167" s="25" t="str">
        <f t="shared" si="22"/>
        <v>xlimport</v>
      </c>
      <c r="S167" s="25" t="str">
        <f t="shared" si="22"/>
        <v>AEEI_EXOGEN_AFTER2020</v>
      </c>
      <c r="T167" s="25" t="str">
        <f t="shared" si="22"/>
        <v>aeei.xls</v>
      </c>
      <c r="U167" s="25" t="str">
        <f t="shared" si="22"/>
        <v>AEEI!C14:M15</v>
      </c>
    </row>
    <row r="168" spans="3:21" x14ac:dyDescent="0.25">
      <c r="C168" s="160"/>
      <c r="D168" s="160"/>
      <c r="E168" s="161"/>
      <c r="F168" s="100" t="str">
        <f t="shared" si="23"/>
        <v>aeei_exogen(yr) = aeei_read("aeei_exogen",yr);</v>
      </c>
      <c r="G168" s="101"/>
      <c r="H168" s="101"/>
      <c r="I168" s="101"/>
      <c r="J168" s="101"/>
      <c r="K168" s="101"/>
      <c r="L168" s="101"/>
      <c r="M168" s="101"/>
      <c r="N168" s="101"/>
      <c r="O168" s="102"/>
      <c r="Q168" s="25" t="str">
        <f t="shared" si="22"/>
        <v>$libinclude</v>
      </c>
      <c r="R168" s="25" t="str">
        <f t="shared" si="22"/>
        <v>xlimport</v>
      </c>
      <c r="S168" s="25" t="str">
        <f t="shared" si="22"/>
        <v>AEEI_EXOGEN_AFTER2025</v>
      </c>
      <c r="T168" s="25" t="str">
        <f t="shared" si="22"/>
        <v>aeei.xls</v>
      </c>
      <c r="U168" s="25" t="str">
        <f t="shared" si="22"/>
        <v>AEEI!C16:M17</v>
      </c>
    </row>
    <row r="169" spans="3:21" x14ac:dyDescent="0.25">
      <c r="C169" s="160"/>
      <c r="D169" s="160"/>
      <c r="E169" s="161"/>
      <c r="F169" s="100" t="str">
        <f t="shared" si="23"/>
        <v>aeei_exogen_after2020(yr) = aeei_read("aeei_exogen_after2020",yr);</v>
      </c>
      <c r="G169" s="101"/>
      <c r="H169" s="101"/>
      <c r="I169" s="101"/>
      <c r="J169" s="101"/>
      <c r="K169" s="101"/>
      <c r="L169" s="101"/>
      <c r="M169" s="101"/>
      <c r="N169" s="101"/>
      <c r="O169" s="102"/>
      <c r="Q169" s="25" t="str">
        <f t="shared" si="22"/>
        <v>$libinclude</v>
      </c>
      <c r="R169" s="25" t="str">
        <f t="shared" si="22"/>
        <v>xlimport</v>
      </c>
      <c r="S169" s="25" t="str">
        <f t="shared" si="22"/>
        <v>AEEI_EXOGEN_ELE</v>
      </c>
      <c r="T169" s="25" t="str">
        <f t="shared" si="22"/>
        <v>aeei.xls</v>
      </c>
      <c r="U169" s="25" t="str">
        <f t="shared" si="22"/>
        <v>AEEI!C18:M19</v>
      </c>
    </row>
    <row r="170" spans="3:21" x14ac:dyDescent="0.25">
      <c r="C170" s="160"/>
      <c r="D170" s="160"/>
      <c r="E170" s="161"/>
      <c r="F170" s="100" t="str">
        <f t="shared" si="23"/>
        <v>aeei_exogen_after2025(yr) = aeei_read("aeei_exogen_after2025",yr);</v>
      </c>
      <c r="G170" s="101"/>
      <c r="H170" s="101"/>
      <c r="I170" s="101"/>
      <c r="J170" s="101"/>
      <c r="K170" s="101"/>
      <c r="L170" s="101"/>
      <c r="M170" s="101"/>
      <c r="N170" s="101"/>
      <c r="O170" s="102"/>
      <c r="Q170" s="25" t="str">
        <f t="shared" si="22"/>
        <v>$libinclude</v>
      </c>
      <c r="R170" s="25" t="str">
        <f t="shared" si="22"/>
        <v>xlimport</v>
      </c>
      <c r="S170" s="25" t="str">
        <f t="shared" si="22"/>
        <v>AEEI_EXOGEN_ELE_AFTER2020</v>
      </c>
      <c r="T170" s="25" t="str">
        <f t="shared" si="22"/>
        <v>aeei.xls</v>
      </c>
      <c r="U170" s="25" t="str">
        <f t="shared" si="22"/>
        <v>AEEI!C20:M21</v>
      </c>
    </row>
    <row r="171" spans="3:21" x14ac:dyDescent="0.25">
      <c r="C171" s="160"/>
      <c r="D171" s="160"/>
      <c r="E171" s="161"/>
      <c r="F171" s="100" t="str">
        <f t="shared" si="23"/>
        <v>aeei_exogen_ele(yr) = aeei_read("aeei_exogen_ele",yr);</v>
      </c>
      <c r="G171" s="101"/>
      <c r="H171" s="101"/>
      <c r="I171" s="101"/>
      <c r="J171" s="101"/>
      <c r="K171" s="101"/>
      <c r="L171" s="101"/>
      <c r="M171" s="101"/>
      <c r="N171" s="101"/>
      <c r="O171" s="102"/>
      <c r="Q171" s="25" t="str">
        <f t="shared" ref="Q171:U180" si="24">TRIM(Q150)</f>
        <v>$libinclude</v>
      </c>
      <c r="R171" s="25" t="str">
        <f t="shared" si="24"/>
        <v>xlimport</v>
      </c>
      <c r="S171" s="25" t="str">
        <f t="shared" si="24"/>
        <v>AEEI_EXOGEN_ELE_AFTER2025</v>
      </c>
      <c r="T171" s="25" t="str">
        <f t="shared" si="24"/>
        <v>aeei.xls</v>
      </c>
      <c r="U171" s="25" t="str">
        <f t="shared" si="24"/>
        <v>AEEI!C22:M23</v>
      </c>
    </row>
    <row r="172" spans="3:21" x14ac:dyDescent="0.25">
      <c r="C172" s="160"/>
      <c r="D172" s="160"/>
      <c r="E172" s="161"/>
      <c r="F172" s="100" t="str">
        <f t="shared" si="23"/>
        <v>aeei_exogen_ele_after2020(yr) = aeei_read("aeei_exogen_ele_after2020",yr);</v>
      </c>
      <c r="G172" s="101"/>
      <c r="H172" s="101"/>
      <c r="I172" s="101"/>
      <c r="J172" s="101"/>
      <c r="K172" s="101"/>
      <c r="L172" s="101"/>
      <c r="M172" s="101"/>
      <c r="N172" s="101"/>
      <c r="O172" s="102"/>
      <c r="Q172" s="25" t="str">
        <f t="shared" si="24"/>
        <v>$libinclude</v>
      </c>
      <c r="R172" s="25" t="str">
        <f t="shared" si="24"/>
        <v>xlimport</v>
      </c>
      <c r="S172" s="25" t="str">
        <f t="shared" si="24"/>
        <v>AEEI_EXOGEN_GEN_YR</v>
      </c>
      <c r="T172" s="25" t="str">
        <f t="shared" si="24"/>
        <v>aeei.xls</v>
      </c>
      <c r="U172" s="25" t="str">
        <f t="shared" si="24"/>
        <v>AEEI!C24:M25</v>
      </c>
    </row>
    <row r="173" spans="3:21" x14ac:dyDescent="0.25">
      <c r="C173" s="160"/>
      <c r="D173" s="160"/>
      <c r="E173" s="161"/>
      <c r="F173" s="100" t="str">
        <f t="shared" si="23"/>
        <v>aeei_exogen_ele_after2025(yr) = aeei_read("aeei_exogen_ele_after2025",yr);</v>
      </c>
      <c r="G173" s="101"/>
      <c r="H173" s="101"/>
      <c r="I173" s="101"/>
      <c r="J173" s="101"/>
      <c r="K173" s="101"/>
      <c r="L173" s="101"/>
      <c r="M173" s="101"/>
      <c r="N173" s="101"/>
      <c r="O173" s="102"/>
      <c r="Q173" s="25" t="str">
        <f t="shared" si="24"/>
        <v>$libinclude</v>
      </c>
      <c r="R173" s="25" t="str">
        <f t="shared" si="24"/>
        <v>xlimport</v>
      </c>
      <c r="S173" s="25" t="str">
        <f t="shared" si="24"/>
        <v>AEEI_EXOGEN_GEN_YR_AFTER2020</v>
      </c>
      <c r="T173" s="25" t="str">
        <f t="shared" si="24"/>
        <v>aeei.xls</v>
      </c>
      <c r="U173" s="25" t="str">
        <f t="shared" si="24"/>
        <v>AEEI!C26:M27</v>
      </c>
    </row>
    <row r="174" spans="3:21" x14ac:dyDescent="0.25">
      <c r="C174" s="160"/>
      <c r="D174" s="160"/>
      <c r="E174" s="161"/>
      <c r="F174" s="100" t="str">
        <f t="shared" si="23"/>
        <v>aeei_exogen_gen_yr(yr) = aeei_read("aeei_exogen_gen_yr",yr);</v>
      </c>
      <c r="G174" s="101"/>
      <c r="H174" s="101"/>
      <c r="I174" s="101"/>
      <c r="J174" s="101"/>
      <c r="K174" s="101"/>
      <c r="L174" s="101"/>
      <c r="M174" s="101"/>
      <c r="N174" s="101"/>
      <c r="O174" s="102"/>
      <c r="Q174" s="25" t="str">
        <f t="shared" si="24"/>
        <v>$libinclude</v>
      </c>
      <c r="R174" s="25" t="str">
        <f t="shared" si="24"/>
        <v>xlimport</v>
      </c>
      <c r="S174" s="25" t="str">
        <f t="shared" si="24"/>
        <v>AEEI_EXOGEN_GEN_YR_AFTER2025</v>
      </c>
      <c r="T174" s="25" t="str">
        <f t="shared" si="24"/>
        <v>aeei.xls</v>
      </c>
      <c r="U174" s="25" t="str">
        <f t="shared" si="24"/>
        <v>AEEI!C28:M29</v>
      </c>
    </row>
    <row r="175" spans="3:21" x14ac:dyDescent="0.25">
      <c r="C175" s="160"/>
      <c r="D175" s="160"/>
      <c r="E175" s="161"/>
      <c r="F175" s="100" t="str">
        <f t="shared" si="23"/>
        <v>aeei_exogen_gen_yr_after2020(yr) = aeei_read("aeei_exogen_gen_yr_after2020",yr);</v>
      </c>
      <c r="G175" s="101"/>
      <c r="H175" s="101"/>
      <c r="I175" s="101"/>
      <c r="J175" s="101"/>
      <c r="K175" s="101"/>
      <c r="L175" s="101"/>
      <c r="M175" s="101"/>
      <c r="N175" s="101"/>
      <c r="O175" s="102"/>
      <c r="Q175" s="25" t="str">
        <f t="shared" si="24"/>
        <v>$libinclude</v>
      </c>
      <c r="R175" s="25" t="str">
        <f t="shared" si="24"/>
        <v>xlimport</v>
      </c>
      <c r="S175" s="25" t="str">
        <f t="shared" si="24"/>
        <v>AEEI_EXOGEN_HH</v>
      </c>
      <c r="T175" s="25" t="str">
        <f t="shared" si="24"/>
        <v>aeei.xls</v>
      </c>
      <c r="U175" s="25" t="str">
        <f t="shared" si="24"/>
        <v>AEEI!C30:M31</v>
      </c>
    </row>
    <row r="176" spans="3:21" x14ac:dyDescent="0.25">
      <c r="C176" s="160"/>
      <c r="D176" s="160"/>
      <c r="E176" s="161"/>
      <c r="F176" s="100" t="str">
        <f t="shared" si="23"/>
        <v>aeei_exogen_gen_yr_after2025(yr) = aeei_read("aeei_exogen_gen_yr_after2025",yr);</v>
      </c>
      <c r="G176" s="101"/>
      <c r="H176" s="101"/>
      <c r="I176" s="101"/>
      <c r="J176" s="101"/>
      <c r="K176" s="101"/>
      <c r="L176" s="101"/>
      <c r="M176" s="101"/>
      <c r="N176" s="101"/>
      <c r="O176" s="102"/>
      <c r="Q176" s="25" t="str">
        <f t="shared" si="24"/>
        <v>$libinclude</v>
      </c>
      <c r="R176" s="25" t="str">
        <f t="shared" si="24"/>
        <v>xlimport</v>
      </c>
      <c r="S176" s="25" t="str">
        <f t="shared" si="24"/>
        <v>AEEI_EXOGEN_HH_AFTER2020</v>
      </c>
      <c r="T176" s="25" t="str">
        <f t="shared" si="24"/>
        <v>aeei.xls</v>
      </c>
      <c r="U176" s="25" t="str">
        <f t="shared" si="24"/>
        <v>AEEI!C32:M33</v>
      </c>
    </row>
    <row r="177" spans="3:21" x14ac:dyDescent="0.25">
      <c r="C177" s="160"/>
      <c r="D177" s="160"/>
      <c r="E177" s="161"/>
      <c r="F177" s="100" t="str">
        <f t="shared" si="23"/>
        <v>aeei_exogen_hh(yr) = aeei_read("aeei_exogen_hh",yr);</v>
      </c>
      <c r="G177" s="101"/>
      <c r="H177" s="101"/>
      <c r="I177" s="101"/>
      <c r="J177" s="101"/>
      <c r="K177" s="101"/>
      <c r="L177" s="101"/>
      <c r="M177" s="101"/>
      <c r="N177" s="101"/>
      <c r="O177" s="102"/>
      <c r="Q177" s="25" t="str">
        <f t="shared" si="24"/>
        <v>$libinclude</v>
      </c>
      <c r="R177" s="25" t="str">
        <f t="shared" si="24"/>
        <v>xlimport</v>
      </c>
      <c r="S177" s="25" t="str">
        <f t="shared" si="24"/>
        <v>AEEI_EXOGEN_HH_AFTER2025</v>
      </c>
      <c r="T177" s="25" t="str">
        <f t="shared" si="24"/>
        <v>aeei.xls</v>
      </c>
      <c r="U177" s="25" t="str">
        <f t="shared" si="24"/>
        <v>AEEI!C34:M35</v>
      </c>
    </row>
    <row r="178" spans="3:21" x14ac:dyDescent="0.25">
      <c r="C178" s="160"/>
      <c r="D178" s="160"/>
      <c r="E178" s="161"/>
      <c r="F178" s="100" t="str">
        <f t="shared" si="23"/>
        <v>aeei_exogen_hh_after2020(yr) = aeei_read("aeei_exogen_hh_after2020",yr);</v>
      </c>
      <c r="G178" s="101"/>
      <c r="H178" s="101"/>
      <c r="I178" s="101"/>
      <c r="J178" s="101"/>
      <c r="K178" s="101"/>
      <c r="L178" s="101"/>
      <c r="M178" s="101"/>
      <c r="N178" s="101"/>
      <c r="O178" s="102"/>
      <c r="Q178" s="25" t="str">
        <f t="shared" si="24"/>
        <v>$libinclude</v>
      </c>
      <c r="R178" s="25" t="str">
        <f t="shared" si="24"/>
        <v>xlimport</v>
      </c>
      <c r="S178" s="25" t="str">
        <f t="shared" si="24"/>
        <v>AEEI_EXOGEN_TRN</v>
      </c>
      <c r="T178" s="25" t="str">
        <f t="shared" si="24"/>
        <v>aeei.xls</v>
      </c>
      <c r="U178" s="25" t="str">
        <f t="shared" si="24"/>
        <v>AEEI!C36:M37</v>
      </c>
    </row>
    <row r="179" spans="3:21" x14ac:dyDescent="0.25">
      <c r="C179" s="160"/>
      <c r="D179" s="160"/>
      <c r="E179" s="161"/>
      <c r="F179" s="100" t="str">
        <f t="shared" si="23"/>
        <v>aeei_exogen_hh_after2025(yr) = aeei_read("aeei_exogen_hh_after2025",yr);</v>
      </c>
      <c r="G179" s="101"/>
      <c r="H179" s="101"/>
      <c r="I179" s="101"/>
      <c r="J179" s="101"/>
      <c r="K179" s="101"/>
      <c r="L179" s="101"/>
      <c r="M179" s="101"/>
      <c r="N179" s="101"/>
      <c r="O179" s="102"/>
      <c r="Q179" s="25" t="str">
        <f t="shared" si="24"/>
        <v>$libinclude</v>
      </c>
      <c r="R179" s="25" t="str">
        <f t="shared" si="24"/>
        <v>xlimport</v>
      </c>
      <c r="S179" s="25" t="str">
        <f t="shared" si="24"/>
        <v>AEEI_EXOGEN_TRN_AFTER2020</v>
      </c>
      <c r="T179" s="25" t="str">
        <f t="shared" si="24"/>
        <v>aeei.xls</v>
      </c>
      <c r="U179" s="25" t="str">
        <f t="shared" si="24"/>
        <v>AEEI!C38:M39</v>
      </c>
    </row>
    <row r="180" spans="3:21" x14ac:dyDescent="0.25">
      <c r="C180" s="160"/>
      <c r="D180" s="160"/>
      <c r="E180" s="161"/>
      <c r="F180" s="100" t="str">
        <f t="shared" si="23"/>
        <v>aeei_exogen_trn(yr) = aeei_read("aeei_exogen_trn",yr);</v>
      </c>
      <c r="G180" s="101"/>
      <c r="H180" s="101"/>
      <c r="I180" s="101"/>
      <c r="J180" s="101"/>
      <c r="K180" s="101"/>
      <c r="L180" s="101"/>
      <c r="M180" s="101"/>
      <c r="N180" s="101"/>
      <c r="O180" s="102"/>
      <c r="Q180" s="25" t="str">
        <f t="shared" si="24"/>
        <v>$libinclude</v>
      </c>
      <c r="R180" s="25" t="str">
        <f t="shared" si="24"/>
        <v>xlimport</v>
      </c>
      <c r="S180" s="25" t="str">
        <f t="shared" si="24"/>
        <v>AEEI_EXOGEN_TRN_AFTER2025</v>
      </c>
      <c r="T180" s="25" t="str">
        <f t="shared" si="24"/>
        <v>aeei.xls</v>
      </c>
      <c r="U180" s="25" t="str">
        <f t="shared" si="24"/>
        <v>AEEI!C40:M41</v>
      </c>
    </row>
    <row r="181" spans="3:21" x14ac:dyDescent="0.25">
      <c r="C181" s="160"/>
      <c r="D181" s="160"/>
      <c r="E181" s="161"/>
      <c r="F181" s="100" t="str">
        <f>CONCATENATE(F158,"(yr)"," = aeei_read(","""",F158,"""",",yr);")</f>
        <v>aeei_exogen_trn_after2020(yr) = aeei_read("aeei_exogen_trn_after2020",yr);</v>
      </c>
      <c r="G181" s="101"/>
      <c r="H181" s="101"/>
      <c r="I181" s="101"/>
      <c r="J181" s="101"/>
      <c r="K181" s="101"/>
      <c r="L181" s="101"/>
      <c r="M181" s="101"/>
      <c r="N181" s="101"/>
      <c r="O181" s="102"/>
      <c r="R181" s="25"/>
      <c r="S181" s="25"/>
      <c r="T181" s="25"/>
      <c r="U181" s="25"/>
    </row>
    <row r="182" spans="3:21" x14ac:dyDescent="0.25">
      <c r="C182" s="162"/>
      <c r="D182" s="162"/>
      <c r="E182" s="163"/>
      <c r="F182" s="103" t="str">
        <f t="shared" si="23"/>
        <v>aeei_exogen_trn_after2025(yr) = aeei_read("aeei_exogen_trn_after2025",yr);</v>
      </c>
      <c r="G182" s="104"/>
      <c r="H182" s="104"/>
      <c r="I182" s="104"/>
      <c r="J182" s="104"/>
      <c r="K182" s="104"/>
      <c r="L182" s="104"/>
      <c r="M182" s="104"/>
      <c r="N182" s="104"/>
      <c r="O182" s="105"/>
      <c r="R182" s="25"/>
      <c r="S182" s="25"/>
      <c r="T182" s="25"/>
      <c r="U182" s="25"/>
    </row>
    <row r="184" spans="3:21" x14ac:dyDescent="0.25">
      <c r="F184" t="str">
        <f>CONCATENATE(F140,"(yr) = ",F140,,"(yr) - aeei_read(","""",F140,"""",",yr);")</f>
        <v>aeei_exo(yr) = aeei_exo(yr) - aeei_read("aeei_exo",yr);</v>
      </c>
    </row>
    <row r="185" spans="3:21" x14ac:dyDescent="0.25">
      <c r="F185" t="str">
        <f t="shared" ref="F185:F203" si="25">CONCATENATE(F141,"(yr) = ",F141,,"(yr) - aeei_read(","""",F141,"""",",yr);")</f>
        <v>aeei_exo_ele_c(yr) = aeei_exo_ele_c(yr) - aeei_read("aeei_exo_ele_c",yr);</v>
      </c>
    </row>
    <row r="186" spans="3:21" x14ac:dyDescent="0.25">
      <c r="F186" t="str">
        <f t="shared" si="25"/>
        <v>aeei_exo_deu(yr) = aeei_exo_deu(yr) - aeei_read("aeei_exo_deu",yr);</v>
      </c>
    </row>
    <row r="187" spans="3:21" x14ac:dyDescent="0.25">
      <c r="F187" t="str">
        <f t="shared" si="25"/>
        <v>aeei_exo_neu(yr) = aeei_exo_neu(yr) - aeei_read("aeei_exo_neu",yr);</v>
      </c>
    </row>
    <row r="188" spans="3:21" x14ac:dyDescent="0.25">
      <c r="F188" t="str">
        <f t="shared" si="25"/>
        <v>aeei_exo_emerge(yr) = aeei_exo_emerge(yr) - aeei_read("aeei_exo_emerge",yr);</v>
      </c>
    </row>
    <row r="189" spans="3:21" x14ac:dyDescent="0.25">
      <c r="F189" t="str">
        <f t="shared" si="25"/>
        <v>aeei_exogen(yr) = aeei_exogen(yr) - aeei_read("aeei_exogen",yr);</v>
      </c>
    </row>
    <row r="190" spans="3:21" x14ac:dyDescent="0.25">
      <c r="F190" t="str">
        <f t="shared" si="25"/>
        <v>aeei_exogen_after2020(yr) = aeei_exogen_after2020(yr) - aeei_read("aeei_exogen_after2020",yr);</v>
      </c>
    </row>
    <row r="191" spans="3:21" x14ac:dyDescent="0.25">
      <c r="F191" t="str">
        <f t="shared" si="25"/>
        <v>aeei_exogen_after2025(yr) = aeei_exogen_after2025(yr) - aeei_read("aeei_exogen_after2025",yr);</v>
      </c>
    </row>
    <row r="192" spans="3:21" x14ac:dyDescent="0.25">
      <c r="F192" t="str">
        <f t="shared" si="25"/>
        <v>aeei_exogen_ele(yr) = aeei_exogen_ele(yr) - aeei_read("aeei_exogen_ele",yr);</v>
      </c>
    </row>
    <row r="193" spans="6:6" x14ac:dyDescent="0.25">
      <c r="F193" t="str">
        <f t="shared" si="25"/>
        <v>aeei_exogen_ele_after2020(yr) = aeei_exogen_ele_after2020(yr) - aeei_read("aeei_exogen_ele_after2020",yr);</v>
      </c>
    </row>
    <row r="194" spans="6:6" x14ac:dyDescent="0.25">
      <c r="F194" t="str">
        <f t="shared" si="25"/>
        <v>aeei_exogen_ele_after2025(yr) = aeei_exogen_ele_after2025(yr) - aeei_read("aeei_exogen_ele_after2025",yr);</v>
      </c>
    </row>
    <row r="195" spans="6:6" x14ac:dyDescent="0.25">
      <c r="F195" t="str">
        <f t="shared" si="25"/>
        <v>aeei_exogen_gen_yr(yr) = aeei_exogen_gen_yr(yr) - aeei_read("aeei_exogen_gen_yr",yr);</v>
      </c>
    </row>
    <row r="196" spans="6:6" x14ac:dyDescent="0.25">
      <c r="F196" t="str">
        <f t="shared" si="25"/>
        <v>aeei_exogen_gen_yr_after2020(yr) = aeei_exogen_gen_yr_after2020(yr) - aeei_read("aeei_exogen_gen_yr_after2020",yr);</v>
      </c>
    </row>
    <row r="197" spans="6:6" x14ac:dyDescent="0.25">
      <c r="F197" t="str">
        <f t="shared" si="25"/>
        <v>aeei_exogen_gen_yr_after2025(yr) = aeei_exogen_gen_yr_after2025(yr) - aeei_read("aeei_exogen_gen_yr_after2025",yr);</v>
      </c>
    </row>
    <row r="198" spans="6:6" x14ac:dyDescent="0.25">
      <c r="F198" t="str">
        <f t="shared" si="25"/>
        <v>aeei_exogen_hh(yr) = aeei_exogen_hh(yr) - aeei_read("aeei_exogen_hh",yr);</v>
      </c>
    </row>
    <row r="199" spans="6:6" x14ac:dyDescent="0.25">
      <c r="F199" t="str">
        <f t="shared" si="25"/>
        <v>aeei_exogen_hh_after2020(yr) = aeei_exogen_hh_after2020(yr) - aeei_read("aeei_exogen_hh_after2020",yr);</v>
      </c>
    </row>
    <row r="200" spans="6:6" x14ac:dyDescent="0.25">
      <c r="F200" t="str">
        <f t="shared" si="25"/>
        <v>aeei_exogen_hh_after2025(yr) = aeei_exogen_hh_after2025(yr) - aeei_read("aeei_exogen_hh_after2025",yr);</v>
      </c>
    </row>
    <row r="201" spans="6:6" x14ac:dyDescent="0.25">
      <c r="F201" t="str">
        <f t="shared" si="25"/>
        <v>aeei_exogen_trn(yr) = aeei_exogen_trn(yr) - aeei_read("aeei_exogen_trn",yr);</v>
      </c>
    </row>
    <row r="202" spans="6:6" x14ac:dyDescent="0.25">
      <c r="F202" t="str">
        <f t="shared" si="25"/>
        <v>aeei_exogen_trn_after2020(yr) = aeei_exogen_trn_after2020(yr) - aeei_read("aeei_exogen_trn_after2020",yr);</v>
      </c>
    </row>
    <row r="203" spans="6:6" x14ac:dyDescent="0.25">
      <c r="F203" t="str">
        <f t="shared" si="25"/>
        <v>aeei_exogen_trn_after2025(yr) = aeei_exogen_trn_after2025(yr) - aeei_read("aeei_exogen_trn_after2025",yr);</v>
      </c>
    </row>
  </sheetData>
  <autoFilter ref="A43:W43"/>
  <mergeCells count="1">
    <mergeCell ref="C163:E182"/>
  </mergeCells>
  <conditionalFormatting sqref="Q44 O44 O46 Q46 O48 O50 O52 C44:M44 D74:M74 D76:M76 D78:M78 D80:M80 D82:M82 D46:M46 D48:M48 D50:L50 D52:M52 D54:M54 D56:M56 D58:M58 D60:L60 D62:M62 D64:M64 D66:M66 D68:M68 D70:M70 D72:M72 C2:L2 C4 C6 C8 C10 C12 C14 C16 C18 C20 C22 C24 C26 C28 C30 C32 C34 C36 C38 C40">
    <cfRule type="cellIs" dxfId="36" priority="57" operator="equal">
      <formula>1</formula>
    </cfRule>
  </conditionalFormatting>
  <conditionalFormatting sqref="Q48 Q50 Q52 Q56 Q58 Q60 Q62 Q64 Q66 Q68 Q70 Q72 Q74 Q76 Q78 Q80 Q82 Q54">
    <cfRule type="cellIs" dxfId="35" priority="56" operator="equal">
      <formula>1</formula>
    </cfRule>
  </conditionalFormatting>
  <conditionalFormatting sqref="O72 O74 O76">
    <cfRule type="cellIs" dxfId="34" priority="49" operator="equal">
      <formula>1</formula>
    </cfRule>
  </conditionalFormatting>
  <conditionalFormatting sqref="O54 O56 O58">
    <cfRule type="cellIs" dxfId="33" priority="54" operator="equal">
      <formula>1</formula>
    </cfRule>
  </conditionalFormatting>
  <conditionalFormatting sqref="M60">
    <cfRule type="cellIs" dxfId="32" priority="53" operator="equal">
      <formula>1</formula>
    </cfRule>
  </conditionalFormatting>
  <conditionalFormatting sqref="O60">
    <cfRule type="cellIs" dxfId="31" priority="52" operator="equal">
      <formula>1</formula>
    </cfRule>
  </conditionalFormatting>
  <conditionalFormatting sqref="O62 O64">
    <cfRule type="cellIs" dxfId="30" priority="51" operator="equal">
      <formula>1</formula>
    </cfRule>
  </conditionalFormatting>
  <conditionalFormatting sqref="O66 O68 O70">
    <cfRule type="cellIs" dxfId="29" priority="50" operator="equal">
      <formula>1</formula>
    </cfRule>
  </conditionalFormatting>
  <conditionalFormatting sqref="O78 O80 O82">
    <cfRule type="cellIs" dxfId="28" priority="48" operator="equal">
      <formula>1</formula>
    </cfRule>
  </conditionalFormatting>
  <conditionalFormatting sqref="C46">
    <cfRule type="cellIs" dxfId="27" priority="47" operator="equal">
      <formula>1</formula>
    </cfRule>
  </conditionalFormatting>
  <conditionalFormatting sqref="C48">
    <cfRule type="cellIs" dxfId="26" priority="46" operator="equal">
      <formula>1</formula>
    </cfRule>
  </conditionalFormatting>
  <conditionalFormatting sqref="C50">
    <cfRule type="cellIs" dxfId="25" priority="45" operator="equal">
      <formula>1</formula>
    </cfRule>
  </conditionalFormatting>
  <conditionalFormatting sqref="C52">
    <cfRule type="cellIs" dxfId="24" priority="44" operator="equal">
      <formula>1</formula>
    </cfRule>
  </conditionalFormatting>
  <conditionalFormatting sqref="C54">
    <cfRule type="cellIs" dxfId="23" priority="43" operator="equal">
      <formula>1</formula>
    </cfRule>
  </conditionalFormatting>
  <conditionalFormatting sqref="C56">
    <cfRule type="cellIs" dxfId="22" priority="42" operator="equal">
      <formula>1</formula>
    </cfRule>
  </conditionalFormatting>
  <conditionalFormatting sqref="C58">
    <cfRule type="cellIs" dxfId="21" priority="41" operator="equal">
      <formula>1</formula>
    </cfRule>
  </conditionalFormatting>
  <conditionalFormatting sqref="C60">
    <cfRule type="cellIs" dxfId="20" priority="40" operator="equal">
      <formula>1</formula>
    </cfRule>
  </conditionalFormatting>
  <conditionalFormatting sqref="C62">
    <cfRule type="cellIs" dxfId="19" priority="39" operator="equal">
      <formula>1</formula>
    </cfRule>
  </conditionalFormatting>
  <conditionalFormatting sqref="C64">
    <cfRule type="cellIs" dxfId="18" priority="38" operator="equal">
      <formula>1</formula>
    </cfRule>
  </conditionalFormatting>
  <conditionalFormatting sqref="C66">
    <cfRule type="cellIs" dxfId="17" priority="37" operator="equal">
      <formula>1</formula>
    </cfRule>
  </conditionalFormatting>
  <conditionalFormatting sqref="C68">
    <cfRule type="cellIs" dxfId="16" priority="36" operator="equal">
      <formula>1</formula>
    </cfRule>
  </conditionalFormatting>
  <conditionalFormatting sqref="C70">
    <cfRule type="cellIs" dxfId="15" priority="35" operator="equal">
      <formula>1</formula>
    </cfRule>
  </conditionalFormatting>
  <conditionalFormatting sqref="C72">
    <cfRule type="cellIs" dxfId="14" priority="34" operator="equal">
      <formula>1</formula>
    </cfRule>
  </conditionalFormatting>
  <conditionalFormatting sqref="C74">
    <cfRule type="cellIs" dxfId="13" priority="33" operator="equal">
      <formula>1</formula>
    </cfRule>
  </conditionalFormatting>
  <conditionalFormatting sqref="C76">
    <cfRule type="cellIs" dxfId="12" priority="32" operator="equal">
      <formula>1</formula>
    </cfRule>
  </conditionalFormatting>
  <conditionalFormatting sqref="C78">
    <cfRule type="cellIs" dxfId="11" priority="31" operator="equal">
      <formula>1</formula>
    </cfRule>
  </conditionalFormatting>
  <conditionalFormatting sqref="C80">
    <cfRule type="cellIs" dxfId="10" priority="30" operator="equal">
      <formula>1</formula>
    </cfRule>
  </conditionalFormatting>
  <conditionalFormatting sqref="C82">
    <cfRule type="cellIs" dxfId="9" priority="29" operator="equal">
      <formula>1</formula>
    </cfRule>
  </conditionalFormatting>
  <conditionalFormatting sqref="P2 N2 N4 P4 N6 N8 N10 D32:L32 D34:L34 D36:L36 D38:L38 D40:L40 D4:L4 D6:L6 D8:K8 D10:L10 D12:L12 D14:L14 D16:L16 D18:K18 D20:L20 D22:L22 D24:L24 D26:L26 D28:L28 D30:L30">
    <cfRule type="cellIs" dxfId="8" priority="28" operator="equal">
      <formula>1</formula>
    </cfRule>
  </conditionalFormatting>
  <conditionalFormatting sqref="P6 P8 P10 P14 P16 P18 P20 P22 P24 P26 P28 P30 P32 P34 P36 P38 P40 P12">
    <cfRule type="cellIs" dxfId="7" priority="27" operator="equal">
      <formula>1</formula>
    </cfRule>
  </conditionalFormatting>
  <conditionalFormatting sqref="N30 N32 N34">
    <cfRule type="cellIs" dxfId="6" priority="21" operator="equal">
      <formula>1</formula>
    </cfRule>
  </conditionalFormatting>
  <conditionalFormatting sqref="N12 N14 N16">
    <cfRule type="cellIs" dxfId="5" priority="26" operator="equal">
      <formula>1</formula>
    </cfRule>
  </conditionalFormatting>
  <conditionalFormatting sqref="L18">
    <cfRule type="cellIs" dxfId="4" priority="25" operator="equal">
      <formula>1</formula>
    </cfRule>
  </conditionalFormatting>
  <conditionalFormatting sqref="N18">
    <cfRule type="cellIs" dxfId="3" priority="24" operator="equal">
      <formula>1</formula>
    </cfRule>
  </conditionalFormatting>
  <conditionalFormatting sqref="N20 N22">
    <cfRule type="cellIs" dxfId="2" priority="23" operator="equal">
      <formula>1</formula>
    </cfRule>
  </conditionalFormatting>
  <conditionalFormatting sqref="N24 N26 N28">
    <cfRule type="cellIs" dxfId="1" priority="22" operator="equal">
      <formula>1</formula>
    </cfRule>
  </conditionalFormatting>
  <conditionalFormatting sqref="N36 N38 N40">
    <cfRule type="cellIs" dxfId="0" priority="20" operator="equal">
      <formula>1</formula>
    </cfRule>
  </conditionalFormatting>
  <pageMargins left="0.7" right="0.7" top="0.78740157499999996" bottom="0.78740157499999996" header="0.3" footer="0.3"/>
  <pageSetup paperSize="9" scale="7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N25"/>
  <sheetViews>
    <sheetView workbookViewId="0">
      <selection activeCell="F34" sqref="F34"/>
    </sheetView>
  </sheetViews>
  <sheetFormatPr baseColWidth="10" defaultColWidth="11.42578125" defaultRowHeight="15" x14ac:dyDescent="0.25"/>
  <cols>
    <col min="2" max="2" width="22" customWidth="1"/>
    <col min="3" max="5" width="7.85546875" customWidth="1"/>
    <col min="6" max="6" width="40.7109375" bestFit="1" customWidth="1"/>
    <col min="7" max="7" width="19.28515625" customWidth="1"/>
    <col min="9" max="9" width="18.140625" bestFit="1" customWidth="1"/>
    <col min="10" max="10" width="15.85546875" bestFit="1" customWidth="1"/>
    <col min="11" max="11" width="18.42578125" bestFit="1" customWidth="1"/>
    <col min="12" max="12" width="17.5703125" bestFit="1" customWidth="1"/>
    <col min="13" max="13" width="28.5703125" bestFit="1" customWidth="1"/>
    <col min="14" max="14" width="21.42578125" customWidth="1"/>
  </cols>
  <sheetData>
    <row r="1" spans="1:14" x14ac:dyDescent="0.25">
      <c r="A1" t="s">
        <v>122</v>
      </c>
    </row>
    <row r="2" spans="1:14" x14ac:dyDescent="0.25">
      <c r="B2" s="112" t="s">
        <v>52</v>
      </c>
      <c r="C2" s="112" t="s">
        <v>130</v>
      </c>
      <c r="D2" s="112" t="s">
        <v>131</v>
      </c>
      <c r="E2" s="112" t="s">
        <v>132</v>
      </c>
      <c r="F2" s="112" t="s">
        <v>123</v>
      </c>
      <c r="G2" s="112" t="s">
        <v>124</v>
      </c>
      <c r="I2" s="120" t="s">
        <v>179</v>
      </c>
      <c r="J2" s="120" t="s">
        <v>180</v>
      </c>
      <c r="K2" s="120" t="s">
        <v>164</v>
      </c>
      <c r="L2" s="120" t="s">
        <v>165</v>
      </c>
      <c r="M2" s="120" t="s">
        <v>177</v>
      </c>
      <c r="N2" s="120" t="s">
        <v>178</v>
      </c>
    </row>
    <row r="3" spans="1:14" x14ac:dyDescent="0.25">
      <c r="B3" s="42" t="s">
        <v>125</v>
      </c>
      <c r="C3" s="42" t="s">
        <v>133</v>
      </c>
      <c r="D3" s="42" t="s">
        <v>134</v>
      </c>
      <c r="E3" s="42" t="s">
        <v>135</v>
      </c>
      <c r="F3" s="42" t="s">
        <v>139</v>
      </c>
      <c r="G3" s="42" t="s">
        <v>182</v>
      </c>
      <c r="I3" s="124" t="s">
        <v>125</v>
      </c>
      <c r="J3" s="124" t="s">
        <v>158</v>
      </c>
      <c r="K3" s="124" t="s">
        <v>161</v>
      </c>
      <c r="L3" s="124" t="s">
        <v>162</v>
      </c>
      <c r="M3" s="124"/>
      <c r="N3" s="124" t="s">
        <v>173</v>
      </c>
    </row>
    <row r="4" spans="1:14" x14ac:dyDescent="0.25">
      <c r="B4" s="115" t="s">
        <v>129</v>
      </c>
      <c r="C4" s="115" t="s">
        <v>133</v>
      </c>
      <c r="D4" s="115" t="s">
        <v>138</v>
      </c>
      <c r="E4" s="115" t="s">
        <v>135</v>
      </c>
      <c r="F4" s="115" t="s">
        <v>140</v>
      </c>
      <c r="G4" s="115" t="s">
        <v>182</v>
      </c>
      <c r="I4" s="125" t="s">
        <v>127</v>
      </c>
      <c r="J4" s="125" t="s">
        <v>160</v>
      </c>
      <c r="K4" s="125" t="s">
        <v>167</v>
      </c>
      <c r="L4" s="125" t="s">
        <v>162</v>
      </c>
      <c r="M4" s="125"/>
      <c r="N4" s="125" t="s">
        <v>173</v>
      </c>
    </row>
    <row r="5" spans="1:14" x14ac:dyDescent="0.25">
      <c r="B5" s="113" t="s">
        <v>129</v>
      </c>
      <c r="C5" s="113" t="s">
        <v>133</v>
      </c>
      <c r="D5" s="113" t="s">
        <v>138</v>
      </c>
      <c r="E5" s="113" t="s">
        <v>135</v>
      </c>
      <c r="F5" s="113" t="s">
        <v>154</v>
      </c>
      <c r="G5" s="113" t="s">
        <v>182</v>
      </c>
      <c r="I5" s="125" t="s">
        <v>126</v>
      </c>
      <c r="J5" s="125" t="s">
        <v>160</v>
      </c>
      <c r="K5" s="125" t="s">
        <v>167</v>
      </c>
      <c r="L5" s="125" t="s">
        <v>162</v>
      </c>
      <c r="M5" s="125" t="s">
        <v>176</v>
      </c>
      <c r="N5" s="125" t="s">
        <v>173</v>
      </c>
    </row>
    <row r="6" spans="1:14" x14ac:dyDescent="0.25">
      <c r="B6" s="119" t="s">
        <v>129</v>
      </c>
      <c r="C6" s="119" t="s">
        <v>133</v>
      </c>
      <c r="D6" s="119" t="s">
        <v>138</v>
      </c>
      <c r="E6" s="119" t="s">
        <v>135</v>
      </c>
      <c r="F6" s="119" t="s">
        <v>142</v>
      </c>
      <c r="G6" s="119" t="s">
        <v>182</v>
      </c>
      <c r="H6" s="122"/>
      <c r="I6" s="123" t="s">
        <v>144</v>
      </c>
      <c r="J6" s="123" t="s">
        <v>175</v>
      </c>
      <c r="K6" s="123" t="s">
        <v>172</v>
      </c>
      <c r="L6" s="123" t="s">
        <v>170</v>
      </c>
      <c r="M6" s="123" t="s">
        <v>171</v>
      </c>
      <c r="N6" s="123" t="s">
        <v>173</v>
      </c>
    </row>
    <row r="7" spans="1:14" x14ac:dyDescent="0.25">
      <c r="B7" s="116" t="s">
        <v>129</v>
      </c>
      <c r="C7" s="116" t="s">
        <v>133</v>
      </c>
      <c r="D7" s="116" t="s">
        <v>138</v>
      </c>
      <c r="E7" s="116" t="s">
        <v>135</v>
      </c>
      <c r="F7" s="116" t="s">
        <v>153</v>
      </c>
      <c r="G7" s="116" t="s">
        <v>182</v>
      </c>
      <c r="I7" s="126" t="s">
        <v>129</v>
      </c>
      <c r="J7" s="126" t="s">
        <v>159</v>
      </c>
      <c r="K7" s="126" t="s">
        <v>161</v>
      </c>
      <c r="L7" s="126" t="s">
        <v>163</v>
      </c>
      <c r="M7" s="126" t="s">
        <v>174</v>
      </c>
      <c r="N7" s="126" t="s">
        <v>173</v>
      </c>
    </row>
    <row r="8" spans="1:14" x14ac:dyDescent="0.25">
      <c r="B8" s="113" t="s">
        <v>143</v>
      </c>
      <c r="C8" s="113" t="s">
        <v>137</v>
      </c>
      <c r="D8" s="113" t="s">
        <v>138</v>
      </c>
      <c r="E8" s="113" t="s">
        <v>135</v>
      </c>
      <c r="F8" s="113" t="s">
        <v>154</v>
      </c>
      <c r="G8" s="113" t="s">
        <v>141</v>
      </c>
      <c r="I8" s="126" t="s">
        <v>128</v>
      </c>
      <c r="J8" s="126" t="s">
        <v>159</v>
      </c>
      <c r="K8" s="126" t="s">
        <v>167</v>
      </c>
      <c r="L8" s="126" t="s">
        <v>163</v>
      </c>
      <c r="M8" s="126" t="s">
        <v>174</v>
      </c>
      <c r="N8" s="126" t="s">
        <v>173</v>
      </c>
    </row>
    <row r="9" spans="1:14" x14ac:dyDescent="0.25">
      <c r="B9" s="119" t="s">
        <v>143</v>
      </c>
      <c r="C9" s="119" t="s">
        <v>137</v>
      </c>
      <c r="D9" s="119" t="s">
        <v>138</v>
      </c>
      <c r="E9" s="119" t="s">
        <v>135</v>
      </c>
      <c r="F9" s="119" t="s">
        <v>142</v>
      </c>
      <c r="G9" s="119" t="s">
        <v>141</v>
      </c>
      <c r="I9" s="126" t="s">
        <v>143</v>
      </c>
      <c r="J9" s="126" t="s">
        <v>166</v>
      </c>
      <c r="K9" s="126" t="s">
        <v>167</v>
      </c>
      <c r="L9" s="126" t="s">
        <v>163</v>
      </c>
      <c r="M9" s="126" t="s">
        <v>174</v>
      </c>
      <c r="N9" s="126" t="s">
        <v>173</v>
      </c>
    </row>
    <row r="10" spans="1:14" x14ac:dyDescent="0.25">
      <c r="B10" s="115" t="s">
        <v>128</v>
      </c>
      <c r="C10" s="115" t="s">
        <v>137</v>
      </c>
      <c r="D10" s="115" t="s">
        <v>138</v>
      </c>
      <c r="E10" s="115" t="s">
        <v>135</v>
      </c>
      <c r="F10" s="115" t="s">
        <v>140</v>
      </c>
      <c r="G10" s="115" t="s">
        <v>141</v>
      </c>
      <c r="I10" s="121" t="s">
        <v>152</v>
      </c>
      <c r="J10" s="121" t="s">
        <v>168</v>
      </c>
      <c r="K10" s="121" t="s">
        <v>167</v>
      </c>
      <c r="L10" s="121" t="s">
        <v>170</v>
      </c>
      <c r="M10" s="121"/>
      <c r="N10" s="121" t="s">
        <v>168</v>
      </c>
    </row>
    <row r="11" spans="1:14" x14ac:dyDescent="0.25">
      <c r="B11" s="114" t="s">
        <v>144</v>
      </c>
      <c r="C11" s="114" t="s">
        <v>136</v>
      </c>
      <c r="D11" s="114" t="s">
        <v>145</v>
      </c>
      <c r="E11" s="114" t="s">
        <v>135</v>
      </c>
      <c r="F11" s="114" t="s">
        <v>157</v>
      </c>
      <c r="G11" s="114" t="s">
        <v>146</v>
      </c>
      <c r="I11" s="121" t="s">
        <v>147</v>
      </c>
      <c r="J11" s="121" t="s">
        <v>169</v>
      </c>
      <c r="K11" s="121" t="s">
        <v>167</v>
      </c>
      <c r="L11" s="121" t="s">
        <v>170</v>
      </c>
      <c r="M11" s="121"/>
      <c r="N11" s="121" t="s">
        <v>169</v>
      </c>
    </row>
    <row r="12" spans="1:14" x14ac:dyDescent="0.25">
      <c r="B12" s="117" t="s">
        <v>144</v>
      </c>
      <c r="C12" s="117" t="s">
        <v>136</v>
      </c>
      <c r="D12" s="117" t="s">
        <v>145</v>
      </c>
      <c r="E12" s="117" t="s">
        <v>135</v>
      </c>
      <c r="F12" s="117" t="s">
        <v>155</v>
      </c>
      <c r="G12" s="117" t="s">
        <v>146</v>
      </c>
    </row>
    <row r="13" spans="1:14" x14ac:dyDescent="0.25">
      <c r="B13" s="116" t="s">
        <v>129</v>
      </c>
      <c r="C13" s="116" t="s">
        <v>133</v>
      </c>
      <c r="D13" s="116" t="s">
        <v>138</v>
      </c>
      <c r="E13" s="116" t="s">
        <v>135</v>
      </c>
      <c r="F13" s="116" t="s">
        <v>153</v>
      </c>
      <c r="G13" s="116" t="s">
        <v>181</v>
      </c>
    </row>
    <row r="14" spans="1:14" x14ac:dyDescent="0.25">
      <c r="B14" s="114" t="s">
        <v>152</v>
      </c>
      <c r="C14" s="114" t="s">
        <v>150</v>
      </c>
      <c r="D14" s="114" t="s">
        <v>149</v>
      </c>
      <c r="E14" s="114" t="s">
        <v>135</v>
      </c>
      <c r="F14" s="114" t="s">
        <v>157</v>
      </c>
      <c r="G14" s="114" t="s">
        <v>148</v>
      </c>
    </row>
    <row r="15" spans="1:14" x14ac:dyDescent="0.25">
      <c r="B15" s="118" t="s">
        <v>152</v>
      </c>
      <c r="C15" s="118" t="s">
        <v>150</v>
      </c>
      <c r="D15" s="118" t="s">
        <v>149</v>
      </c>
      <c r="E15" s="118" t="s">
        <v>135</v>
      </c>
      <c r="F15" s="118" t="s">
        <v>156</v>
      </c>
      <c r="G15" s="118" t="s">
        <v>148</v>
      </c>
    </row>
    <row r="16" spans="1:14" x14ac:dyDescent="0.25">
      <c r="B16" s="117" t="s">
        <v>147</v>
      </c>
      <c r="C16" s="117" t="s">
        <v>150</v>
      </c>
      <c r="D16" s="117" t="s">
        <v>149</v>
      </c>
      <c r="E16" s="117" t="s">
        <v>135</v>
      </c>
      <c r="F16" s="117" t="s">
        <v>155</v>
      </c>
      <c r="G16" s="117" t="s">
        <v>148</v>
      </c>
    </row>
    <row r="17" spans="2:7" x14ac:dyDescent="0.25">
      <c r="B17" s="42" t="s">
        <v>126</v>
      </c>
      <c r="C17" s="42" t="s">
        <v>136</v>
      </c>
      <c r="D17" s="42" t="s">
        <v>134</v>
      </c>
      <c r="E17" s="42" t="s">
        <v>135</v>
      </c>
      <c r="F17" s="42" t="s">
        <v>139</v>
      </c>
      <c r="G17" s="42" t="s">
        <v>148</v>
      </c>
    </row>
    <row r="18" spans="2:7" x14ac:dyDescent="0.25">
      <c r="B18" s="115" t="s">
        <v>143</v>
      </c>
      <c r="C18" s="115" t="s">
        <v>137</v>
      </c>
      <c r="D18" s="115" t="s">
        <v>138</v>
      </c>
      <c r="E18" s="115" t="s">
        <v>135</v>
      </c>
      <c r="F18" s="115" t="s">
        <v>140</v>
      </c>
      <c r="G18" s="115" t="s">
        <v>151</v>
      </c>
    </row>
    <row r="19" spans="2:7" x14ac:dyDescent="0.25">
      <c r="B19" s="113" t="s">
        <v>143</v>
      </c>
      <c r="C19" s="113" t="s">
        <v>137</v>
      </c>
      <c r="D19" s="113" t="s">
        <v>138</v>
      </c>
      <c r="E19" s="113" t="s">
        <v>135</v>
      </c>
      <c r="F19" s="113" t="s">
        <v>154</v>
      </c>
      <c r="G19" s="113" t="s">
        <v>151</v>
      </c>
    </row>
    <row r="20" spans="2:7" x14ac:dyDescent="0.25">
      <c r="B20" s="119" t="s">
        <v>143</v>
      </c>
      <c r="C20" s="119" t="s">
        <v>137</v>
      </c>
      <c r="D20" s="119" t="s">
        <v>138</v>
      </c>
      <c r="E20" s="119" t="s">
        <v>135</v>
      </c>
      <c r="F20" s="119" t="s">
        <v>142</v>
      </c>
      <c r="G20" s="119" t="s">
        <v>151</v>
      </c>
    </row>
    <row r="21" spans="2:7" x14ac:dyDescent="0.25">
      <c r="B21" s="116" t="s">
        <v>143</v>
      </c>
      <c r="C21" s="116" t="s">
        <v>137</v>
      </c>
      <c r="D21" s="116" t="s">
        <v>138</v>
      </c>
      <c r="E21" s="116" t="s">
        <v>135</v>
      </c>
      <c r="F21" s="116" t="s">
        <v>153</v>
      </c>
      <c r="G21" s="116" t="s">
        <v>151</v>
      </c>
    </row>
    <row r="22" spans="2:7" x14ac:dyDescent="0.25">
      <c r="B22" s="114" t="s">
        <v>152</v>
      </c>
      <c r="C22" s="114" t="s">
        <v>150</v>
      </c>
      <c r="D22" s="114" t="s">
        <v>149</v>
      </c>
      <c r="E22" s="114" t="s">
        <v>135</v>
      </c>
      <c r="F22" s="114" t="s">
        <v>157</v>
      </c>
      <c r="G22" s="114" t="s">
        <v>151</v>
      </c>
    </row>
    <row r="23" spans="2:7" x14ac:dyDescent="0.25">
      <c r="B23" s="118" t="s">
        <v>152</v>
      </c>
      <c r="C23" s="118" t="s">
        <v>150</v>
      </c>
      <c r="D23" s="118" t="s">
        <v>149</v>
      </c>
      <c r="E23" s="118" t="s">
        <v>135</v>
      </c>
      <c r="F23" s="118" t="s">
        <v>156</v>
      </c>
      <c r="G23" s="118" t="s">
        <v>151</v>
      </c>
    </row>
    <row r="24" spans="2:7" x14ac:dyDescent="0.25">
      <c r="B24" s="117" t="s">
        <v>147</v>
      </c>
      <c r="C24" s="117" t="s">
        <v>150</v>
      </c>
      <c r="D24" s="117" t="s">
        <v>149</v>
      </c>
      <c r="E24" s="117" t="s">
        <v>135</v>
      </c>
      <c r="F24" s="117" t="s">
        <v>155</v>
      </c>
      <c r="G24" s="117" t="s">
        <v>151</v>
      </c>
    </row>
    <row r="25" spans="2:7" x14ac:dyDescent="0.25">
      <c r="B25" s="42" t="s">
        <v>127</v>
      </c>
      <c r="C25" s="42" t="s">
        <v>137</v>
      </c>
      <c r="D25" s="42" t="s">
        <v>134</v>
      </c>
      <c r="E25" s="42" t="s">
        <v>135</v>
      </c>
      <c r="F25" s="42" t="s">
        <v>139</v>
      </c>
      <c r="G25" s="42" t="s">
        <v>151</v>
      </c>
    </row>
  </sheetData>
  <autoFilter ref="B2:G2">
    <sortState ref="B3:G25">
      <sortCondition ref="G2"/>
    </sortState>
  </autoFilter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W92"/>
  <sheetViews>
    <sheetView workbookViewId="0">
      <selection activeCell="A37" sqref="A37:J46"/>
    </sheetView>
  </sheetViews>
  <sheetFormatPr baseColWidth="10" defaultColWidth="11.42578125" defaultRowHeight="15" x14ac:dyDescent="0.25"/>
  <sheetData>
    <row r="1" spans="1:21" x14ac:dyDescent="0.25">
      <c r="A1" t="s">
        <v>187</v>
      </c>
      <c r="B1">
        <v>2011</v>
      </c>
      <c r="C1">
        <v>2015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</row>
    <row r="2" spans="1:21" x14ac:dyDescent="0.25">
      <c r="A2" t="s">
        <v>183</v>
      </c>
      <c r="B2">
        <v>1</v>
      </c>
      <c r="C2">
        <v>0.9</v>
      </c>
      <c r="D2">
        <v>0.94634147590064344</v>
      </c>
      <c r="E2">
        <v>0.94499999999999995</v>
      </c>
      <c r="F2">
        <v>0.94</v>
      </c>
      <c r="G2">
        <v>0.93</v>
      </c>
      <c r="H2">
        <v>0.92</v>
      </c>
      <c r="I2">
        <v>0.88</v>
      </c>
      <c r="J2">
        <v>0.86</v>
      </c>
    </row>
    <row r="3" spans="1:21" x14ac:dyDescent="0.25">
      <c r="A3" t="s">
        <v>189</v>
      </c>
      <c r="B3">
        <v>1</v>
      </c>
      <c r="C3">
        <v>0.91</v>
      </c>
      <c r="D3">
        <v>0.85</v>
      </c>
      <c r="E3">
        <v>0.8</v>
      </c>
      <c r="F3">
        <v>0.7</v>
      </c>
      <c r="G3">
        <v>0.64</v>
      </c>
      <c r="H3">
        <v>0.63</v>
      </c>
      <c r="I3">
        <v>0.62</v>
      </c>
      <c r="J3">
        <v>0.6</v>
      </c>
      <c r="L3" s="131">
        <v>0.7</v>
      </c>
      <c r="M3">
        <v>1</v>
      </c>
      <c r="N3">
        <v>1.0233569511931386</v>
      </c>
      <c r="O3">
        <v>1.0475156220639086</v>
      </c>
      <c r="P3">
        <v>1.0616910263627006</v>
      </c>
      <c r="Q3">
        <v>1.0656067164241856</v>
      </c>
      <c r="R3">
        <v>1.059265361566945</v>
      </c>
      <c r="S3">
        <v>1.0429434426476183</v>
      </c>
      <c r="T3" s="132">
        <v>1.0171580572455634</v>
      </c>
      <c r="U3" s="133">
        <v>0.98265070430996249</v>
      </c>
    </row>
    <row r="4" spans="1:21" x14ac:dyDescent="0.25">
      <c r="A4" t="s">
        <v>190</v>
      </c>
      <c r="B4">
        <v>1</v>
      </c>
      <c r="C4">
        <v>0.96455651793083608</v>
      </c>
      <c r="D4">
        <v>0.91181672920631252</v>
      </c>
      <c r="E4">
        <v>0.85174904264569773</v>
      </c>
      <c r="F4">
        <v>0.78673589821366685</v>
      </c>
      <c r="G4">
        <v>0.71874356006731577</v>
      </c>
      <c r="H4">
        <v>0.7</v>
      </c>
      <c r="I4">
        <v>0.69</v>
      </c>
      <c r="J4">
        <v>0.68</v>
      </c>
      <c r="L4" s="131">
        <v>1</v>
      </c>
      <c r="M4">
        <v>1</v>
      </c>
      <c r="N4">
        <v>1.0360051488886759</v>
      </c>
      <c r="O4">
        <v>1.0700659136140198</v>
      </c>
      <c r="P4">
        <v>1.0916094052298311</v>
      </c>
      <c r="Q4">
        <v>1.1009577434461524</v>
      </c>
      <c r="R4">
        <v>1.0984571389708033</v>
      </c>
      <c r="S4">
        <v>1.0846403549839916</v>
      </c>
      <c r="T4" s="132">
        <v>1.0602479862686138</v>
      </c>
      <c r="U4" s="133">
        <v>1.0261906757641601</v>
      </c>
    </row>
    <row r="5" spans="1:21" x14ac:dyDescent="0.25">
      <c r="A5" t="s">
        <v>184</v>
      </c>
      <c r="B5">
        <v>1</v>
      </c>
      <c r="C5">
        <v>0.88810445596450405</v>
      </c>
      <c r="D5">
        <v>0.82</v>
      </c>
      <c r="E5">
        <v>0.78</v>
      </c>
      <c r="F5">
        <v>0.75</v>
      </c>
      <c r="G5">
        <v>0.7</v>
      </c>
      <c r="H5">
        <v>0.65</v>
      </c>
      <c r="I5" s="132">
        <v>0.62</v>
      </c>
      <c r="J5" s="133">
        <v>0.6</v>
      </c>
      <c r="L5" s="131">
        <v>1</v>
      </c>
      <c r="M5">
        <v>1</v>
      </c>
      <c r="N5">
        <v>0.9950489716042088</v>
      </c>
      <c r="O5">
        <v>1.0050023440336722</v>
      </c>
      <c r="P5">
        <v>1.0083470430432748</v>
      </c>
      <c r="Q5">
        <v>1.003505544190757</v>
      </c>
      <c r="R5">
        <v>0.99040975868121917</v>
      </c>
      <c r="S5">
        <v>0.96891957310183319</v>
      </c>
      <c r="T5" s="132">
        <v>0.93881297900526051</v>
      </c>
      <c r="U5" s="133">
        <v>0.90009377047689332</v>
      </c>
    </row>
    <row r="6" spans="1:21" x14ac:dyDescent="0.25">
      <c r="A6" t="s">
        <v>191</v>
      </c>
      <c r="B6">
        <f>M6</f>
        <v>1</v>
      </c>
      <c r="C6">
        <v>0.98</v>
      </c>
      <c r="D6">
        <v>0.85</v>
      </c>
      <c r="E6">
        <v>0.8</v>
      </c>
      <c r="F6">
        <v>0.75</v>
      </c>
      <c r="G6">
        <v>0.7</v>
      </c>
      <c r="H6">
        <v>0.68</v>
      </c>
      <c r="I6">
        <f t="shared" ref="I6:J6" si="0">T6*$L$6</f>
        <v>0.63432099361997696</v>
      </c>
      <c r="J6">
        <f t="shared" si="0"/>
        <v>0.53050965130219341</v>
      </c>
      <c r="L6" s="131">
        <v>1.5</v>
      </c>
      <c r="M6">
        <v>1</v>
      </c>
      <c r="N6">
        <v>0.91912489452065504</v>
      </c>
      <c r="O6">
        <v>0.82969406016000002</v>
      </c>
      <c r="P6">
        <v>0.74269831394652996</v>
      </c>
      <c r="Q6">
        <v>0.65782138862781103</v>
      </c>
      <c r="R6">
        <v>0.57572655149261198</v>
      </c>
      <c r="S6">
        <v>0.49715207086898899</v>
      </c>
      <c r="T6">
        <v>0.42288066241331801</v>
      </c>
      <c r="U6">
        <v>0.35367310086812898</v>
      </c>
    </row>
    <row r="7" spans="1:21" x14ac:dyDescent="0.25">
      <c r="A7" t="s">
        <v>185</v>
      </c>
      <c r="B7">
        <v>1</v>
      </c>
      <c r="C7">
        <v>0.9</v>
      </c>
      <c r="D7">
        <v>0.84</v>
      </c>
      <c r="E7">
        <v>0.8</v>
      </c>
      <c r="F7">
        <v>0.78</v>
      </c>
      <c r="G7">
        <v>0.75</v>
      </c>
      <c r="H7">
        <v>0.70662148158534677</v>
      </c>
      <c r="I7">
        <v>0.64502482357866664</v>
      </c>
      <c r="J7">
        <v>0.58342155552389718</v>
      </c>
      <c r="L7" s="131">
        <v>1</v>
      </c>
      <c r="M7">
        <v>1</v>
      </c>
      <c r="N7">
        <v>0.96863749589257853</v>
      </c>
      <c r="O7">
        <v>0.92409330519571475</v>
      </c>
      <c r="P7">
        <v>0.87271782385106456</v>
      </c>
      <c r="Q7">
        <v>0.81633763361595046</v>
      </c>
      <c r="R7">
        <v>0.75646670556137985</v>
      </c>
      <c r="S7">
        <v>0.69448884513420706</v>
      </c>
      <c r="T7" s="132">
        <v>0.63168489413725881</v>
      </c>
      <c r="U7" s="133">
        <v>0.56919176148672901</v>
      </c>
    </row>
    <row r="8" spans="1:21" x14ac:dyDescent="0.25">
      <c r="A8" t="s">
        <v>186</v>
      </c>
      <c r="B8">
        <f t="shared" ref="B8" si="1">M8 *( ((1-$L8) * ($J$1-B$1)/($J$1-$B$1))+$L8)</f>
        <v>1</v>
      </c>
      <c r="C8">
        <v>0.92</v>
      </c>
      <c r="D8">
        <v>0.92</v>
      </c>
      <c r="E8">
        <v>0.88</v>
      </c>
      <c r="F8">
        <v>0.86</v>
      </c>
      <c r="G8">
        <v>0.86</v>
      </c>
      <c r="H8">
        <v>0.8</v>
      </c>
      <c r="I8">
        <v>0.78</v>
      </c>
      <c r="J8">
        <v>0.75</v>
      </c>
      <c r="L8" s="131">
        <v>1</v>
      </c>
      <c r="M8">
        <v>1</v>
      </c>
      <c r="N8">
        <v>0.98336480650328151</v>
      </c>
      <c r="O8">
        <v>0.96856988997218951</v>
      </c>
      <c r="P8">
        <v>0.94938194259831643</v>
      </c>
      <c r="Q8">
        <v>0.92462251012382013</v>
      </c>
      <c r="R8">
        <v>0.89421357997788686</v>
      </c>
      <c r="S8">
        <v>0.85828180250214636</v>
      </c>
      <c r="T8" s="132">
        <v>0.81721241934725553</v>
      </c>
      <c r="U8" s="133">
        <v>0.77165040189409961</v>
      </c>
    </row>
    <row r="9" spans="1:21" x14ac:dyDescent="0.25">
      <c r="A9" t="s">
        <v>192</v>
      </c>
      <c r="B9">
        <v>1</v>
      </c>
      <c r="C9">
        <v>0.96037713916813838</v>
      </c>
      <c r="D9">
        <v>0.89889345671912457</v>
      </c>
      <c r="E9">
        <v>0.85</v>
      </c>
      <c r="F9">
        <v>0.84</v>
      </c>
      <c r="G9">
        <v>0.8</v>
      </c>
      <c r="H9">
        <v>0.71</v>
      </c>
      <c r="I9">
        <v>0.62</v>
      </c>
      <c r="J9">
        <v>0.55000000000000004</v>
      </c>
      <c r="L9" s="131">
        <v>1</v>
      </c>
      <c r="M9">
        <v>1</v>
      </c>
      <c r="N9">
        <v>0.99119137892754394</v>
      </c>
      <c r="O9">
        <v>0.96745312714685439</v>
      </c>
      <c r="P9">
        <v>0.93343776287519387</v>
      </c>
      <c r="Q9">
        <v>0.891470146524169</v>
      </c>
      <c r="R9">
        <v>0.84330010399261057</v>
      </c>
      <c r="S9">
        <v>0.79048597558253653</v>
      </c>
      <c r="T9" s="132">
        <v>0.73444048432377707</v>
      </c>
      <c r="U9" s="133">
        <v>0.67645241770378506</v>
      </c>
    </row>
    <row r="10" spans="1:21" x14ac:dyDescent="0.25">
      <c r="A10" t="s">
        <v>193</v>
      </c>
      <c r="B10">
        <v>1</v>
      </c>
      <c r="C10">
        <v>0.97979457699710037</v>
      </c>
      <c r="D10">
        <v>0.96</v>
      </c>
      <c r="E10">
        <v>0.96</v>
      </c>
      <c r="F10">
        <v>0.93</v>
      </c>
      <c r="G10">
        <v>0.9</v>
      </c>
      <c r="H10">
        <v>0.85</v>
      </c>
      <c r="I10" s="132">
        <v>0.8</v>
      </c>
      <c r="J10" s="133">
        <v>0.76</v>
      </c>
      <c r="L10" s="131">
        <v>1</v>
      </c>
      <c r="M10">
        <v>1</v>
      </c>
      <c r="N10">
        <v>1.0244229014151878</v>
      </c>
      <c r="O10">
        <v>1.0470573337096607</v>
      </c>
      <c r="P10">
        <v>1.0583511731232522</v>
      </c>
      <c r="Q10">
        <v>1.0586878685956858</v>
      </c>
      <c r="R10">
        <v>1.0484363112166493</v>
      </c>
      <c r="S10">
        <v>1.0281363475405505</v>
      </c>
      <c r="T10">
        <v>0.99853295377597728</v>
      </c>
      <c r="U10">
        <v>0.96051109750885522</v>
      </c>
    </row>
    <row r="13" spans="1:21" x14ac:dyDescent="0.25">
      <c r="A13" t="s">
        <v>188</v>
      </c>
      <c r="B13">
        <v>2011</v>
      </c>
      <c r="C13">
        <v>2015</v>
      </c>
      <c r="D13">
        <v>2020</v>
      </c>
      <c r="E13">
        <v>2025</v>
      </c>
      <c r="F13">
        <v>2030</v>
      </c>
      <c r="G13">
        <v>2035</v>
      </c>
      <c r="H13">
        <v>2040</v>
      </c>
      <c r="I13">
        <v>2045</v>
      </c>
      <c r="J13">
        <v>2050</v>
      </c>
      <c r="M13">
        <v>2011</v>
      </c>
      <c r="N13">
        <v>2015</v>
      </c>
      <c r="O13">
        <v>2020</v>
      </c>
      <c r="P13">
        <v>2025</v>
      </c>
      <c r="Q13">
        <v>2030</v>
      </c>
      <c r="R13">
        <v>2035</v>
      </c>
      <c r="S13">
        <v>2040</v>
      </c>
      <c r="T13">
        <v>2045</v>
      </c>
      <c r="U13">
        <v>2050</v>
      </c>
    </row>
    <row r="14" spans="1:21" x14ac:dyDescent="0.25">
      <c r="A14" t="s">
        <v>183</v>
      </c>
      <c r="B14">
        <f>M14 *( ((1-$L14) * ($J$13-B$13)/($J$13-$B$13))+$L14)</f>
        <v>1</v>
      </c>
      <c r="C14">
        <f t="shared" ref="C14:J14" si="2">N14 *( ((1-$L14) * ($J$13-C$13)/($J$13-$B$13))+$L14)</f>
        <v>1.0259497326632141</v>
      </c>
      <c r="D14">
        <f t="shared" si="2"/>
        <v>1.0585420543409472</v>
      </c>
      <c r="E14">
        <f t="shared" si="2"/>
        <v>1.0766536148564256</v>
      </c>
      <c r="F14">
        <f t="shared" si="2"/>
        <v>1.0802844142096495</v>
      </c>
      <c r="G14">
        <f t="shared" si="2"/>
        <v>1.069434452400619</v>
      </c>
      <c r="H14">
        <f t="shared" si="2"/>
        <v>1.0441037294293338</v>
      </c>
      <c r="I14">
        <f t="shared" si="2"/>
        <v>1.0042922452957943</v>
      </c>
      <c r="J14">
        <f t="shared" si="2"/>
        <v>0.95</v>
      </c>
      <c r="L14" s="131">
        <v>1.9</v>
      </c>
      <c r="M14">
        <v>1</v>
      </c>
      <c r="N14">
        <v>0.93924975525505505</v>
      </c>
      <c r="O14">
        <v>0.87649979021861857</v>
      </c>
      <c r="P14">
        <v>0.8137498251821822</v>
      </c>
      <c r="Q14">
        <v>0.75099986014574571</v>
      </c>
      <c r="R14">
        <v>0.68824989510930923</v>
      </c>
      <c r="S14">
        <v>0.62549993007287286</v>
      </c>
      <c r="T14">
        <v>0.56274996503643648</v>
      </c>
      <c r="U14">
        <v>0.5</v>
      </c>
    </row>
    <row r="15" spans="1:21" x14ac:dyDescent="0.25">
      <c r="A15" t="s">
        <v>189</v>
      </c>
      <c r="B15">
        <v>1</v>
      </c>
      <c r="C15">
        <v>0.91</v>
      </c>
      <c r="D15">
        <v>0.85</v>
      </c>
      <c r="E15">
        <v>0.8</v>
      </c>
      <c r="F15">
        <v>0.7</v>
      </c>
      <c r="G15">
        <v>0.64</v>
      </c>
      <c r="H15">
        <v>0.63</v>
      </c>
      <c r="I15">
        <v>0.62</v>
      </c>
      <c r="J15">
        <v>0.6</v>
      </c>
      <c r="L15" s="131">
        <v>1</v>
      </c>
      <c r="M15">
        <v>1</v>
      </c>
      <c r="N15">
        <v>1.0233569511931386</v>
      </c>
      <c r="O15">
        <v>1.0475156220639086</v>
      </c>
      <c r="P15">
        <v>1.0616910263627006</v>
      </c>
      <c r="Q15">
        <v>1.0656067164241856</v>
      </c>
      <c r="R15">
        <v>1.059265361566945</v>
      </c>
      <c r="S15">
        <v>1.0429434426476183</v>
      </c>
      <c r="T15" s="132">
        <v>1.0171580572455634</v>
      </c>
      <c r="U15" s="133">
        <v>0.98265070430996249</v>
      </c>
    </row>
    <row r="16" spans="1:21" x14ac:dyDescent="0.25">
      <c r="A16" t="s">
        <v>190</v>
      </c>
      <c r="B16">
        <v>1</v>
      </c>
      <c r="C16">
        <v>0.96455651793083608</v>
      </c>
      <c r="D16">
        <v>0.91181672920631252</v>
      </c>
      <c r="E16">
        <v>0.85174904264569773</v>
      </c>
      <c r="F16">
        <v>0.78673589821366685</v>
      </c>
      <c r="G16">
        <v>0.71874356006731577</v>
      </c>
      <c r="H16">
        <v>0.7</v>
      </c>
      <c r="I16">
        <v>0.69</v>
      </c>
      <c r="J16">
        <v>0.68</v>
      </c>
      <c r="L16" s="131">
        <v>1</v>
      </c>
      <c r="M16">
        <v>1</v>
      </c>
      <c r="N16">
        <v>1.0360051488886759</v>
      </c>
      <c r="O16">
        <v>1.0700659136140198</v>
      </c>
      <c r="P16">
        <v>1.0916094052298311</v>
      </c>
      <c r="Q16">
        <v>1.1009577434461524</v>
      </c>
      <c r="R16">
        <v>1.0984571389708033</v>
      </c>
      <c r="S16">
        <v>1.0846403549839916</v>
      </c>
      <c r="T16" s="132">
        <v>1.0602479862686138</v>
      </c>
      <c r="U16" s="133">
        <v>1.0261906757641601</v>
      </c>
    </row>
    <row r="17" spans="1:21" x14ac:dyDescent="0.25">
      <c r="A17" t="s">
        <v>184</v>
      </c>
      <c r="B17">
        <v>1</v>
      </c>
      <c r="C17">
        <v>0.88810445596450405</v>
      </c>
      <c r="D17">
        <v>0.8</v>
      </c>
      <c r="E17">
        <v>0.76</v>
      </c>
      <c r="F17">
        <v>0.72</v>
      </c>
      <c r="G17">
        <v>0.68</v>
      </c>
      <c r="H17">
        <v>0.6</v>
      </c>
      <c r="I17" s="132">
        <v>0.55000000000000004</v>
      </c>
      <c r="J17" s="133">
        <v>0.5</v>
      </c>
      <c r="L17" s="131">
        <v>1</v>
      </c>
      <c r="M17">
        <v>1</v>
      </c>
      <c r="N17">
        <v>0.9950489716042088</v>
      </c>
      <c r="O17">
        <v>1.0050023440336722</v>
      </c>
      <c r="P17">
        <v>1.0083470430432748</v>
      </c>
      <c r="Q17">
        <v>1.003505544190757</v>
      </c>
      <c r="R17">
        <v>0.99040975868121917</v>
      </c>
      <c r="S17">
        <v>0.96891957310183319</v>
      </c>
      <c r="T17" s="132">
        <v>0.93881297900526051</v>
      </c>
      <c r="U17" s="133">
        <v>0.90009377047689332</v>
      </c>
    </row>
    <row r="18" spans="1:21" x14ac:dyDescent="0.25">
      <c r="A18" t="s">
        <v>191</v>
      </c>
      <c r="B18">
        <f>M18</f>
        <v>1</v>
      </c>
      <c r="C18">
        <v>0.98</v>
      </c>
      <c r="D18">
        <v>0.85</v>
      </c>
      <c r="E18">
        <v>0.8</v>
      </c>
      <c r="F18">
        <v>0.75</v>
      </c>
      <c r="G18">
        <v>0.7</v>
      </c>
      <c r="H18">
        <v>0.68</v>
      </c>
      <c r="I18">
        <f t="shared" ref="I18:J18" si="3">T18*$L$18</f>
        <v>0.59203292737864521</v>
      </c>
      <c r="J18">
        <f t="shared" si="3"/>
        <v>0.49514234121538053</v>
      </c>
      <c r="L18" s="131">
        <v>1.4</v>
      </c>
      <c r="M18">
        <v>1</v>
      </c>
      <c r="N18">
        <v>0.91912489452065504</v>
      </c>
      <c r="O18">
        <v>0.82969406016000002</v>
      </c>
      <c r="P18">
        <v>0.74269831394652996</v>
      </c>
      <c r="Q18">
        <v>0.65782138862781103</v>
      </c>
      <c r="R18">
        <v>0.57572655149261198</v>
      </c>
      <c r="S18">
        <v>0.49715207086898899</v>
      </c>
      <c r="T18">
        <v>0.42288066241331801</v>
      </c>
      <c r="U18">
        <v>0.35367310086812898</v>
      </c>
    </row>
    <row r="19" spans="1:21" x14ac:dyDescent="0.25">
      <c r="A19" t="s">
        <v>185</v>
      </c>
      <c r="B19">
        <v>1</v>
      </c>
      <c r="C19">
        <v>0.9</v>
      </c>
      <c r="D19">
        <v>0.81</v>
      </c>
      <c r="E19">
        <v>0.8</v>
      </c>
      <c r="F19">
        <v>0.78</v>
      </c>
      <c r="G19">
        <v>0.75</v>
      </c>
      <c r="H19">
        <v>0.70662148158534677</v>
      </c>
      <c r="I19">
        <v>0.64502482357866664</v>
      </c>
      <c r="J19">
        <v>0.58342155552389718</v>
      </c>
      <c r="L19" s="131">
        <v>1</v>
      </c>
      <c r="M19">
        <v>1</v>
      </c>
      <c r="N19">
        <v>0.96863749589257853</v>
      </c>
      <c r="O19">
        <v>0.92409330519571475</v>
      </c>
      <c r="P19">
        <v>0.87271782385106456</v>
      </c>
      <c r="Q19">
        <v>0.81633763361595046</v>
      </c>
      <c r="R19">
        <v>0.75646670556137985</v>
      </c>
      <c r="S19">
        <v>0.69448884513420706</v>
      </c>
      <c r="T19" s="132">
        <v>0.63168489413725881</v>
      </c>
      <c r="U19" s="133">
        <v>0.56919176148672901</v>
      </c>
    </row>
    <row r="20" spans="1:21" x14ac:dyDescent="0.25">
      <c r="A20" t="s">
        <v>186</v>
      </c>
      <c r="B20">
        <f t="shared" ref="B20" si="4">M20 *( ((1-$L20) * ($J$13-B$13)/($J$13-$B$13))+$L20)</f>
        <v>1</v>
      </c>
      <c r="C20">
        <f t="shared" ref="C20" si="5">N20 *( ((1-$L20) * ($J$13-C$13)/($J$13-$B$13))+$L20)</f>
        <v>0.98336480650328151</v>
      </c>
      <c r="D20">
        <f t="shared" ref="D20" si="6">O20 *( ((1-$L20) * ($J$13-D$13)/($J$13-$B$13))+$L20)</f>
        <v>0.96856988997218951</v>
      </c>
      <c r="E20">
        <f t="shared" ref="E20" si="7">P20 *( ((1-$L20) * ($J$13-E$13)/($J$13-$B$13))+$L20)</f>
        <v>0.94938194259831643</v>
      </c>
      <c r="F20">
        <f t="shared" ref="F20" si="8">Q20 *( ((1-$L20) * ($J$13-F$13)/($J$13-$B$13))+$L20)</f>
        <v>0.92462251012382013</v>
      </c>
      <c r="G20">
        <v>0.91</v>
      </c>
      <c r="H20">
        <v>0.89</v>
      </c>
      <c r="I20">
        <v>0.85</v>
      </c>
      <c r="J20">
        <v>0.8</v>
      </c>
      <c r="L20" s="131">
        <v>1</v>
      </c>
      <c r="M20">
        <v>1</v>
      </c>
      <c r="N20">
        <v>0.98336480650328151</v>
      </c>
      <c r="O20">
        <v>0.96856988997218951</v>
      </c>
      <c r="P20">
        <v>0.94938194259831643</v>
      </c>
      <c r="Q20">
        <v>0.92462251012382013</v>
      </c>
      <c r="R20">
        <v>0.89421357997788686</v>
      </c>
      <c r="S20">
        <v>0.85828180250214636</v>
      </c>
      <c r="T20" s="132">
        <v>0.81721241934725553</v>
      </c>
      <c r="U20" s="133">
        <v>0.77165040189409961</v>
      </c>
    </row>
    <row r="21" spans="1:21" x14ac:dyDescent="0.25">
      <c r="A21" t="s">
        <v>192</v>
      </c>
      <c r="B21">
        <v>1</v>
      </c>
      <c r="C21">
        <v>0.96037713916813838</v>
      </c>
      <c r="D21">
        <v>0.89889345671912457</v>
      </c>
      <c r="E21">
        <v>0.84</v>
      </c>
      <c r="F21">
        <v>0.82</v>
      </c>
      <c r="G21">
        <v>0.76</v>
      </c>
      <c r="H21">
        <v>0.72</v>
      </c>
      <c r="I21">
        <v>0.65</v>
      </c>
      <c r="J21">
        <v>0.6</v>
      </c>
      <c r="L21" s="131">
        <v>1</v>
      </c>
      <c r="M21">
        <v>1</v>
      </c>
      <c r="N21">
        <v>0.99119137892754394</v>
      </c>
      <c r="O21">
        <v>0.96745312714685439</v>
      </c>
      <c r="P21">
        <v>0.93343776287519387</v>
      </c>
      <c r="Q21">
        <v>0.891470146524169</v>
      </c>
      <c r="R21">
        <v>0.84330010399261057</v>
      </c>
      <c r="S21">
        <v>0.79048597558253653</v>
      </c>
      <c r="T21" s="132">
        <v>0.73444048432377707</v>
      </c>
      <c r="U21" s="133">
        <v>0.67645241770378506</v>
      </c>
    </row>
    <row r="22" spans="1:21" x14ac:dyDescent="0.25">
      <c r="A22" t="s">
        <v>193</v>
      </c>
      <c r="B22">
        <v>1</v>
      </c>
      <c r="C22">
        <v>0.97979457699710037</v>
      </c>
      <c r="D22">
        <v>0.96</v>
      </c>
      <c r="E22">
        <v>0.96</v>
      </c>
      <c r="F22">
        <v>0.93</v>
      </c>
      <c r="G22">
        <v>0.9</v>
      </c>
      <c r="H22">
        <v>0.85</v>
      </c>
      <c r="I22" s="132">
        <v>0.8</v>
      </c>
      <c r="J22" s="133">
        <v>0.76</v>
      </c>
      <c r="L22" s="131">
        <v>1</v>
      </c>
      <c r="M22">
        <v>1</v>
      </c>
      <c r="N22">
        <v>1.0244229014151878</v>
      </c>
      <c r="O22">
        <v>1.0470573337096607</v>
      </c>
      <c r="P22">
        <v>1.0583511731232522</v>
      </c>
      <c r="Q22">
        <v>1.0586878685956858</v>
      </c>
      <c r="R22">
        <v>1.0484363112166493</v>
      </c>
      <c r="S22">
        <v>1.0281363475405505</v>
      </c>
      <c r="T22">
        <v>0.99853295377597728</v>
      </c>
      <c r="U22">
        <v>0.96051109750885522</v>
      </c>
    </row>
    <row r="25" spans="1:21" x14ac:dyDescent="0.25">
      <c r="A25" t="s">
        <v>194</v>
      </c>
      <c r="B25">
        <v>2011</v>
      </c>
      <c r="C25">
        <v>2015</v>
      </c>
      <c r="D25">
        <v>2020</v>
      </c>
      <c r="E25">
        <v>2025</v>
      </c>
      <c r="F25">
        <v>2030</v>
      </c>
      <c r="G25">
        <v>2035</v>
      </c>
      <c r="H25">
        <v>2040</v>
      </c>
      <c r="I25">
        <v>2045</v>
      </c>
      <c r="J25">
        <v>2050</v>
      </c>
    </row>
    <row r="26" spans="1:21" x14ac:dyDescent="0.25">
      <c r="A26" t="s">
        <v>183</v>
      </c>
      <c r="B26" s="128">
        <f>M26 *( ((1-$L26) * ($J$25-B$25)/($J$25-$B$25))+$L26)</f>
        <v>1</v>
      </c>
      <c r="C26" s="128">
        <f t="shared" ref="C26:J26" si="9">N26 *( ((1-$L26) * ($J$25-C$25)/($J$25-$B$25))+$L26)</f>
        <v>1.016162666443732</v>
      </c>
      <c r="D26" s="128">
        <f t="shared" si="9"/>
        <v>0.9384018671717238</v>
      </c>
      <c r="E26" s="128">
        <f t="shared" si="9"/>
        <v>0.80984615384615388</v>
      </c>
      <c r="F26" s="128">
        <f t="shared" si="9"/>
        <v>0.77529487179487178</v>
      </c>
      <c r="G26" s="128">
        <f t="shared" si="9"/>
        <v>0.75076923076923086</v>
      </c>
      <c r="H26" s="128">
        <f t="shared" si="9"/>
        <v>0.74051282051282064</v>
      </c>
      <c r="I26" s="128">
        <f t="shared" si="9"/>
        <v>0.73318027847745904</v>
      </c>
      <c r="J26" s="128">
        <f t="shared" si="9"/>
        <v>0.72450000000000003</v>
      </c>
      <c r="L26" s="131">
        <v>0.9</v>
      </c>
      <c r="M26" s="129">
        <v>1</v>
      </c>
      <c r="N26" s="129">
        <v>1.0266928495156877</v>
      </c>
      <c r="O26" s="129">
        <v>0.96056884041200075</v>
      </c>
      <c r="P26" s="129">
        <v>0.84</v>
      </c>
      <c r="Q26" s="129">
        <v>0.81499999999999995</v>
      </c>
      <c r="R26" s="129">
        <v>0.8</v>
      </c>
      <c r="S26" s="129">
        <v>0.8</v>
      </c>
      <c r="T26" s="129">
        <v>0.80320311406238487</v>
      </c>
      <c r="U26" s="130">
        <v>0.80500000000000005</v>
      </c>
    </row>
    <row r="27" spans="1:21" x14ac:dyDescent="0.25">
      <c r="A27" t="s">
        <v>189</v>
      </c>
      <c r="B27">
        <v>1</v>
      </c>
      <c r="C27">
        <v>0.94269827523702898</v>
      </c>
      <c r="D27">
        <v>0.9</v>
      </c>
      <c r="E27">
        <v>0.86</v>
      </c>
      <c r="F27">
        <v>0.8</v>
      </c>
      <c r="G27">
        <v>0.75</v>
      </c>
      <c r="H27">
        <v>0.7</v>
      </c>
      <c r="I27">
        <v>0.66</v>
      </c>
      <c r="J27">
        <v>0.62</v>
      </c>
      <c r="L27" s="131">
        <v>1.5</v>
      </c>
      <c r="M27">
        <v>1</v>
      </c>
      <c r="N27">
        <v>1.0233569511931386</v>
      </c>
      <c r="O27">
        <v>1.0475156220639086</v>
      </c>
      <c r="P27">
        <v>1.0616910263627006</v>
      </c>
      <c r="Q27">
        <v>1.0656067164241856</v>
      </c>
      <c r="R27">
        <v>1.059265361566945</v>
      </c>
      <c r="S27">
        <v>1.0429434426476183</v>
      </c>
      <c r="T27" s="132">
        <v>1.0171580572455634</v>
      </c>
      <c r="U27" s="133">
        <v>0.98265070430996249</v>
      </c>
    </row>
    <row r="28" spans="1:21" x14ac:dyDescent="0.25">
      <c r="A28" t="s">
        <v>190</v>
      </c>
      <c r="B28">
        <v>1</v>
      </c>
      <c r="C28">
        <v>0.96455651793083608</v>
      </c>
      <c r="D28">
        <v>0.91181672920631252</v>
      </c>
      <c r="E28">
        <v>0.85174904264569773</v>
      </c>
      <c r="F28">
        <v>0.78673589821366685</v>
      </c>
      <c r="G28">
        <v>0.71874356006731577</v>
      </c>
      <c r="H28">
        <v>0.64949807818211358</v>
      </c>
      <c r="I28">
        <v>0.58051600769079992</v>
      </c>
      <c r="J28">
        <v>0.51309533788208006</v>
      </c>
      <c r="L28" s="131">
        <v>1</v>
      </c>
      <c r="M28">
        <v>1</v>
      </c>
      <c r="N28">
        <v>1.0360051488886759</v>
      </c>
      <c r="O28">
        <v>1.0700659136140198</v>
      </c>
      <c r="P28">
        <v>1.0916094052298311</v>
      </c>
      <c r="Q28">
        <v>1.1009577434461524</v>
      </c>
      <c r="R28">
        <v>1.0984571389708033</v>
      </c>
      <c r="S28">
        <v>1.0846403549839916</v>
      </c>
      <c r="T28" s="132">
        <v>1.0602479862686138</v>
      </c>
      <c r="U28" s="133">
        <v>1.0261906757641601</v>
      </c>
    </row>
    <row r="29" spans="1:21" x14ac:dyDescent="0.25">
      <c r="A29" t="s">
        <v>184</v>
      </c>
      <c r="B29">
        <v>1</v>
      </c>
      <c r="C29">
        <v>0.88810445596450405</v>
      </c>
      <c r="D29">
        <v>0.78624789060047529</v>
      </c>
      <c r="E29">
        <v>0.69793810627469499</v>
      </c>
      <c r="F29">
        <v>0.61916555925529615</v>
      </c>
      <c r="G29">
        <v>0.54809083732844166</v>
      </c>
      <c r="H29">
        <v>0.48336784112668468</v>
      </c>
      <c r="I29" s="132">
        <v>0.42398005503463382</v>
      </c>
      <c r="J29" s="133">
        <v>0.36926923917000753</v>
      </c>
      <c r="L29" s="131">
        <v>1</v>
      </c>
      <c r="M29">
        <v>1</v>
      </c>
      <c r="N29">
        <v>0.9950489716042088</v>
      </c>
      <c r="O29">
        <v>1.0050023440336722</v>
      </c>
      <c r="P29">
        <v>1.0083470430432748</v>
      </c>
      <c r="Q29">
        <v>1.003505544190757</v>
      </c>
      <c r="R29">
        <v>0.99040975868121917</v>
      </c>
      <c r="S29">
        <v>0.96891957310183319</v>
      </c>
      <c r="T29" s="132">
        <v>0.93881297900526051</v>
      </c>
      <c r="U29" s="133">
        <v>0.90009377047689332</v>
      </c>
    </row>
    <row r="30" spans="1:21" x14ac:dyDescent="0.25">
      <c r="A30" t="s">
        <v>191</v>
      </c>
      <c r="B30">
        <f>M30</f>
        <v>1</v>
      </c>
      <c r="C30">
        <f t="shared" ref="C30" si="10">N30</f>
        <v>0.91912489452065504</v>
      </c>
      <c r="D30">
        <f t="shared" ref="D30" si="11">O30</f>
        <v>0.82969406016000002</v>
      </c>
      <c r="E30">
        <f t="shared" ref="E30" si="12">P30</f>
        <v>0.74269831394652996</v>
      </c>
      <c r="F30">
        <f t="shared" ref="F30" si="13">Q30</f>
        <v>0.65782138862781103</v>
      </c>
      <c r="G30">
        <f t="shared" ref="G30" si="14">R30</f>
        <v>0.57572655149261198</v>
      </c>
      <c r="H30">
        <f t="shared" ref="H30" si="15">S30</f>
        <v>0.49715207086898899</v>
      </c>
      <c r="I30">
        <f t="shared" ref="I30" si="16">T30</f>
        <v>0.42288066241331801</v>
      </c>
      <c r="J30">
        <f t="shared" ref="J30" si="17">U30</f>
        <v>0.35367310086812898</v>
      </c>
      <c r="L30" s="131">
        <v>0.01</v>
      </c>
      <c r="M30">
        <v>1</v>
      </c>
      <c r="N30">
        <v>0.91912489452065504</v>
      </c>
      <c r="O30">
        <v>0.82969406016000002</v>
      </c>
      <c r="P30">
        <v>0.74269831394652996</v>
      </c>
      <c r="Q30">
        <v>0.65782138862781103</v>
      </c>
      <c r="R30">
        <v>0.57572655149261198</v>
      </c>
      <c r="S30">
        <v>0.49715207086898899</v>
      </c>
      <c r="T30">
        <v>0.42288066241331801</v>
      </c>
      <c r="U30">
        <v>0.35367310086812898</v>
      </c>
    </row>
    <row r="31" spans="1:21" x14ac:dyDescent="0.25">
      <c r="A31" t="s">
        <v>185</v>
      </c>
      <c r="B31">
        <v>1</v>
      </c>
      <c r="C31">
        <v>0.97066605609340073</v>
      </c>
      <c r="D31">
        <v>0.92856472441440374</v>
      </c>
      <c r="E31">
        <v>0.87946812746096226</v>
      </c>
      <c r="F31">
        <v>0.82515036943339537</v>
      </c>
      <c r="G31">
        <v>0.76708378213066231</v>
      </c>
      <c r="H31">
        <v>0.70662148158534677</v>
      </c>
      <c r="I31">
        <v>0.64502482357866664</v>
      </c>
      <c r="J31">
        <v>0.58342155552389718</v>
      </c>
      <c r="L31" s="131">
        <v>1</v>
      </c>
      <c r="M31">
        <v>1</v>
      </c>
      <c r="N31">
        <v>0.96863749589257853</v>
      </c>
      <c r="O31">
        <v>0.92409330519571475</v>
      </c>
      <c r="P31">
        <v>0.87271782385106456</v>
      </c>
      <c r="Q31">
        <v>0.81633763361595046</v>
      </c>
      <c r="R31">
        <v>0.75646670556137985</v>
      </c>
      <c r="S31">
        <v>0.69448884513420706</v>
      </c>
      <c r="T31" s="132">
        <v>0.63168489413725881</v>
      </c>
      <c r="U31" s="133">
        <v>0.56919176148672901</v>
      </c>
    </row>
    <row r="32" spans="1:21" x14ac:dyDescent="0.25">
      <c r="A32" t="s">
        <v>186</v>
      </c>
      <c r="B32" s="128">
        <f t="shared" ref="B32" si="18">M32 *( ((1-$L32) * ($J$25-B$25)/($J$25-$B$25))+$L32)</f>
        <v>1</v>
      </c>
      <c r="C32" s="128">
        <f t="shared" ref="C32" si="19">N32 *( ((1-$L32) * ($J$25-C$25)/($J$25-$B$25))+$L32)</f>
        <v>0.98336480650328151</v>
      </c>
      <c r="D32" s="128">
        <f t="shared" ref="D32" si="20">O32 *( ((1-$L32) * ($J$25-D$25)/($J$25-$B$25))+$L32)</f>
        <v>0.96856988997218951</v>
      </c>
      <c r="E32" s="128">
        <f t="shared" ref="E32" si="21">P32 *( ((1-$L32) * ($J$25-E$25)/($J$25-$B$25))+$L32)</f>
        <v>0.94938194259831643</v>
      </c>
      <c r="F32" s="128">
        <f t="shared" ref="F32" si="22">Q32 *( ((1-$L32) * ($J$25-F$25)/($J$25-$B$25))+$L32)</f>
        <v>0.92462251012382013</v>
      </c>
      <c r="G32" s="128">
        <f t="shared" ref="G32" si="23">R32 *( ((1-$L32) * ($J$25-G$25)/($J$25-$B$25))+$L32)</f>
        <v>0.89421357997788686</v>
      </c>
      <c r="H32" s="128">
        <f t="shared" ref="H32" si="24">S32 *( ((1-$L32) * ($J$25-H$25)/($J$25-$B$25))+$L32)</f>
        <v>0.85828180250214636</v>
      </c>
      <c r="I32" s="128">
        <f t="shared" ref="I32" si="25">T32 *( ((1-$L32) * ($J$25-I$25)/($J$25-$B$25))+$L32)</f>
        <v>0.81721241934725553</v>
      </c>
      <c r="J32" s="128">
        <f t="shared" ref="J32" si="26">U32 *( ((1-$L32) * ($J$25-J$25)/($J$25-$B$25))+$L32)</f>
        <v>0.77165040189409961</v>
      </c>
      <c r="L32" s="131">
        <v>1</v>
      </c>
      <c r="M32">
        <v>1</v>
      </c>
      <c r="N32">
        <v>0.98336480650328151</v>
      </c>
      <c r="O32">
        <v>0.96856988997218951</v>
      </c>
      <c r="P32">
        <v>0.94938194259831643</v>
      </c>
      <c r="Q32">
        <v>0.92462251012382013</v>
      </c>
      <c r="R32">
        <v>0.89421357997788686</v>
      </c>
      <c r="S32">
        <v>0.85828180250214636</v>
      </c>
      <c r="T32" s="132">
        <v>0.81721241934725553</v>
      </c>
      <c r="U32" s="133">
        <v>0.77165040189409961</v>
      </c>
    </row>
    <row r="33" spans="1:21" x14ac:dyDescent="0.25">
      <c r="A33" t="s">
        <v>192</v>
      </c>
      <c r="B33">
        <v>1</v>
      </c>
      <c r="C33">
        <v>0.96037713916813838</v>
      </c>
      <c r="D33">
        <v>0.89889345671912457</v>
      </c>
      <c r="E33">
        <v>0.82917077872424128</v>
      </c>
      <c r="F33">
        <v>0.75450573048137215</v>
      </c>
      <c r="G33">
        <v>0.67740500156783479</v>
      </c>
      <c r="H33">
        <v>0.59998104517898887</v>
      </c>
      <c r="I33">
        <v>0.52401090735460498</v>
      </c>
      <c r="J33">
        <v>0.45096827846919002</v>
      </c>
      <c r="L33" s="131">
        <v>1</v>
      </c>
      <c r="M33">
        <v>1</v>
      </c>
      <c r="N33">
        <v>0.99119137892754394</v>
      </c>
      <c r="O33">
        <v>0.96745312714685439</v>
      </c>
      <c r="P33">
        <v>0.93343776287519387</v>
      </c>
      <c r="Q33">
        <v>0.891470146524169</v>
      </c>
      <c r="R33">
        <v>0.84330010399261057</v>
      </c>
      <c r="S33">
        <v>0.79048597558253653</v>
      </c>
      <c r="T33" s="132">
        <v>0.73444048432377707</v>
      </c>
      <c r="U33" s="133">
        <v>0.67645241770378506</v>
      </c>
    </row>
    <row r="34" spans="1:21" x14ac:dyDescent="0.25">
      <c r="A34" t="s">
        <v>193</v>
      </c>
      <c r="B34">
        <v>1</v>
      </c>
      <c r="C34">
        <v>0.97979457699710037</v>
      </c>
      <c r="D34">
        <v>0.94868611089850396</v>
      </c>
      <c r="E34">
        <v>0.90984449370550213</v>
      </c>
      <c r="F34">
        <v>0.8648076806118975</v>
      </c>
      <c r="G34">
        <v>0.81486062669243375</v>
      </c>
      <c r="H34">
        <v>0.76121834561547574</v>
      </c>
      <c r="I34" s="132">
        <v>0.70505450606500242</v>
      </c>
      <c r="J34" s="133">
        <v>0.64745562869115425</v>
      </c>
      <c r="L34" s="131">
        <v>1</v>
      </c>
      <c r="M34">
        <v>1</v>
      </c>
      <c r="N34">
        <v>1.0244229014151878</v>
      </c>
      <c r="O34">
        <v>1.0470573337096607</v>
      </c>
      <c r="P34">
        <v>1.0583511731232522</v>
      </c>
      <c r="Q34">
        <v>1.0586878685956858</v>
      </c>
      <c r="R34">
        <v>1.0484363112166493</v>
      </c>
      <c r="S34">
        <v>1.0281363475405505</v>
      </c>
      <c r="T34">
        <v>0.99853295377597728</v>
      </c>
      <c r="U34">
        <v>0.96051109750885522</v>
      </c>
    </row>
    <row r="37" spans="1:21" x14ac:dyDescent="0.25">
      <c r="A37" t="s">
        <v>195</v>
      </c>
      <c r="B37">
        <v>2011</v>
      </c>
      <c r="C37">
        <v>2015</v>
      </c>
      <c r="D37">
        <v>2020</v>
      </c>
      <c r="E37">
        <v>2025</v>
      </c>
      <c r="F37">
        <v>2030</v>
      </c>
      <c r="G37">
        <v>2035</v>
      </c>
      <c r="H37">
        <v>2040</v>
      </c>
      <c r="I37">
        <v>2045</v>
      </c>
      <c r="J37">
        <v>2050</v>
      </c>
      <c r="M37">
        <v>2011</v>
      </c>
      <c r="N37">
        <v>2015</v>
      </c>
      <c r="O37">
        <v>2020</v>
      </c>
      <c r="P37">
        <v>2025</v>
      </c>
      <c r="Q37">
        <v>2030</v>
      </c>
      <c r="R37">
        <v>2035</v>
      </c>
      <c r="S37">
        <v>2040</v>
      </c>
      <c r="T37">
        <v>2045</v>
      </c>
      <c r="U37">
        <v>2050</v>
      </c>
    </row>
    <row r="38" spans="1:21" x14ac:dyDescent="0.25">
      <c r="A38" t="s">
        <v>183</v>
      </c>
      <c r="B38">
        <f>M38 *( ((1-$L38) * ($J$37-B$37)/($J$37-$B$37))+$L38)</f>
        <v>1</v>
      </c>
      <c r="C38">
        <f t="shared" ref="C38:J38" si="27">N38 *( ((1-$L38) * ($J$37-C$37)/($J$37-$B$37))+$L38)</f>
        <v>0.97807948872674322</v>
      </c>
      <c r="D38">
        <f t="shared" si="27"/>
        <v>0.95880778827050894</v>
      </c>
      <c r="E38">
        <f t="shared" si="27"/>
        <v>0.93374181123863187</v>
      </c>
      <c r="F38">
        <f t="shared" si="27"/>
        <v>0.90269590684697998</v>
      </c>
      <c r="G38">
        <f t="shared" si="27"/>
        <v>0.86548442431142247</v>
      </c>
      <c r="H38">
        <f t="shared" si="27"/>
        <v>0.82192171284782767</v>
      </c>
      <c r="I38">
        <f t="shared" si="27"/>
        <v>0.7718221216720641</v>
      </c>
      <c r="J38">
        <f t="shared" si="27"/>
        <v>0.71500000000000008</v>
      </c>
      <c r="L38" s="131">
        <v>1.3</v>
      </c>
      <c r="M38">
        <v>1</v>
      </c>
      <c r="N38">
        <v>0.94888308607818383</v>
      </c>
      <c r="O38">
        <v>0.89672670845443281</v>
      </c>
      <c r="P38">
        <v>0.84296135736820932</v>
      </c>
      <c r="Q38">
        <v>0.78758703281951281</v>
      </c>
      <c r="R38">
        <v>0.73060373480834362</v>
      </c>
      <c r="S38">
        <v>0.67201146333470185</v>
      </c>
      <c r="T38">
        <v>0.6118102183985874</v>
      </c>
      <c r="U38">
        <v>0.55000000000000004</v>
      </c>
    </row>
    <row r="39" spans="1:21" x14ac:dyDescent="0.25">
      <c r="A39" t="s">
        <v>189</v>
      </c>
      <c r="B39">
        <v>1</v>
      </c>
      <c r="C39">
        <v>0.94269827523702898</v>
      </c>
      <c r="D39">
        <v>0.8704707281939521</v>
      </c>
      <c r="E39">
        <v>0.79507803319538561</v>
      </c>
      <c r="F39">
        <v>0.71802684325578181</v>
      </c>
      <c r="G39">
        <v>0.6407901569972877</v>
      </c>
      <c r="H39">
        <v>0.63</v>
      </c>
      <c r="I39">
        <v>0.62</v>
      </c>
      <c r="J39">
        <v>0.6</v>
      </c>
      <c r="L39" s="131">
        <v>1</v>
      </c>
      <c r="M39">
        <v>1</v>
      </c>
      <c r="N39">
        <v>1.0233569511931386</v>
      </c>
      <c r="O39">
        <v>1.0475156220639086</v>
      </c>
      <c r="P39">
        <v>1.0616910263627006</v>
      </c>
      <c r="Q39">
        <v>1.0656067164241856</v>
      </c>
      <c r="R39">
        <v>1.059265361566945</v>
      </c>
      <c r="S39">
        <v>1.0429434426476183</v>
      </c>
      <c r="T39" s="132">
        <v>1.0171580572455634</v>
      </c>
      <c r="U39" s="133">
        <v>0.98265070430996249</v>
      </c>
    </row>
    <row r="40" spans="1:21" x14ac:dyDescent="0.25">
      <c r="A40" t="s">
        <v>190</v>
      </c>
      <c r="B40">
        <v>1</v>
      </c>
      <c r="C40">
        <v>0.96455651793083608</v>
      </c>
      <c r="D40">
        <v>0.91181672920631252</v>
      </c>
      <c r="E40">
        <v>0.85174904264569773</v>
      </c>
      <c r="F40">
        <v>0.78673589821366685</v>
      </c>
      <c r="G40">
        <v>0.71874356006731577</v>
      </c>
      <c r="H40">
        <v>0.7</v>
      </c>
      <c r="I40">
        <v>0.69</v>
      </c>
      <c r="J40">
        <v>0.68</v>
      </c>
      <c r="L40" s="131">
        <v>1</v>
      </c>
      <c r="M40">
        <v>1</v>
      </c>
      <c r="N40">
        <v>1.0360051488886759</v>
      </c>
      <c r="O40">
        <v>1.0700659136140198</v>
      </c>
      <c r="P40">
        <v>1.0916094052298311</v>
      </c>
      <c r="Q40">
        <v>1.1009577434461524</v>
      </c>
      <c r="R40">
        <v>1.0984571389708033</v>
      </c>
      <c r="S40">
        <v>1.0846403549839916</v>
      </c>
      <c r="T40" s="132">
        <v>1.0602479862686138</v>
      </c>
      <c r="U40" s="133">
        <v>1.0261906757641601</v>
      </c>
    </row>
    <row r="41" spans="1:21" x14ac:dyDescent="0.25">
      <c r="A41" t="s">
        <v>184</v>
      </c>
      <c r="B41">
        <v>1</v>
      </c>
      <c r="C41">
        <v>0.88810445596450405</v>
      </c>
      <c r="D41">
        <v>0.78624789060047529</v>
      </c>
      <c r="E41">
        <v>0.69793810627469499</v>
      </c>
      <c r="F41">
        <v>0.61916555925529615</v>
      </c>
      <c r="G41">
        <v>0.54809083732844166</v>
      </c>
      <c r="H41">
        <v>0.48336784112668468</v>
      </c>
      <c r="I41" s="132">
        <v>0.42398005503463382</v>
      </c>
      <c r="J41" s="133">
        <v>0.36926923917000753</v>
      </c>
      <c r="L41" s="131">
        <v>1</v>
      </c>
      <c r="M41">
        <v>1</v>
      </c>
      <c r="N41">
        <v>0.9950489716042088</v>
      </c>
      <c r="O41">
        <v>1.0050023440336722</v>
      </c>
      <c r="P41">
        <v>1.0083470430432748</v>
      </c>
      <c r="Q41">
        <v>1.003505544190757</v>
      </c>
      <c r="R41">
        <v>0.99040975868121917</v>
      </c>
      <c r="S41">
        <v>0.96891957310183319</v>
      </c>
      <c r="T41" s="132">
        <v>0.93881297900526051</v>
      </c>
      <c r="U41" s="133">
        <v>0.90009377047689332</v>
      </c>
    </row>
    <row r="42" spans="1:21" x14ac:dyDescent="0.25">
      <c r="A42" t="s">
        <v>191</v>
      </c>
      <c r="B42">
        <f>M42</f>
        <v>1</v>
      </c>
      <c r="C42">
        <f t="shared" ref="C42" si="28">N42</f>
        <v>0.91912489452065504</v>
      </c>
      <c r="D42">
        <f t="shared" ref="D42" si="29">O42</f>
        <v>0.82969406016000002</v>
      </c>
      <c r="E42">
        <f t="shared" ref="E42" si="30">P42</f>
        <v>0.74269831394652996</v>
      </c>
      <c r="F42">
        <f t="shared" ref="F42" si="31">Q42</f>
        <v>0.65782138862781103</v>
      </c>
      <c r="G42">
        <f t="shared" ref="G42" si="32">R42</f>
        <v>0.57572655149261198</v>
      </c>
      <c r="H42">
        <f t="shared" ref="H42" si="33">S42</f>
        <v>0.49715207086898899</v>
      </c>
      <c r="I42">
        <f t="shared" ref="I42" si="34">T42</f>
        <v>0.42288066241331801</v>
      </c>
      <c r="J42">
        <f t="shared" ref="J42" si="35">U42</f>
        <v>0.35367310086812898</v>
      </c>
      <c r="L42" s="131">
        <v>0.01</v>
      </c>
      <c r="M42">
        <v>1</v>
      </c>
      <c r="N42">
        <v>0.91912489452065504</v>
      </c>
      <c r="O42">
        <v>0.82969406016000002</v>
      </c>
      <c r="P42">
        <v>0.74269831394652996</v>
      </c>
      <c r="Q42">
        <v>0.65782138862781103</v>
      </c>
      <c r="R42">
        <v>0.57572655149261198</v>
      </c>
      <c r="S42">
        <v>0.49715207086898899</v>
      </c>
      <c r="T42">
        <v>0.42288066241331801</v>
      </c>
      <c r="U42">
        <v>0.35367310086812898</v>
      </c>
    </row>
    <row r="43" spans="1:21" x14ac:dyDescent="0.25">
      <c r="A43" t="s">
        <v>185</v>
      </c>
      <c r="B43">
        <v>1</v>
      </c>
      <c r="C43">
        <v>0.97066605609340073</v>
      </c>
      <c r="D43">
        <v>0.9</v>
      </c>
      <c r="E43">
        <v>0.85</v>
      </c>
      <c r="F43">
        <v>0.8</v>
      </c>
      <c r="G43">
        <v>0.74</v>
      </c>
      <c r="H43">
        <v>0.66</v>
      </c>
      <c r="I43">
        <v>0.6</v>
      </c>
      <c r="J43">
        <v>0.55000000000000004</v>
      </c>
      <c r="L43" s="131">
        <v>1</v>
      </c>
      <c r="M43">
        <v>1</v>
      </c>
      <c r="N43">
        <v>0.96863749589257853</v>
      </c>
      <c r="O43">
        <v>0.92409330519571475</v>
      </c>
      <c r="P43">
        <v>0.87271782385106456</v>
      </c>
      <c r="Q43">
        <v>0.81633763361595046</v>
      </c>
      <c r="R43">
        <v>0.75646670556137985</v>
      </c>
      <c r="S43">
        <v>0.69448884513420706</v>
      </c>
      <c r="T43" s="132">
        <v>0.63168489413725881</v>
      </c>
      <c r="U43" s="133">
        <v>0.56919176148672901</v>
      </c>
    </row>
    <row r="44" spans="1:21" x14ac:dyDescent="0.25">
      <c r="A44" t="s">
        <v>186</v>
      </c>
      <c r="B44">
        <f t="shared" ref="B44" si="36">M44 *( ((1-$L44) * ($J$37-B$37)/($J$37-$B$37))+$L44)</f>
        <v>1</v>
      </c>
      <c r="C44">
        <f t="shared" ref="C44" si="37">N44 *( ((1-$L44) * ($J$37-C$37)/($J$37-$B$37))+$L44)</f>
        <v>0.98336480650328151</v>
      </c>
      <c r="D44">
        <f t="shared" ref="D44" si="38">O44 *( ((1-$L44) * ($J$37-D$37)/($J$37-$B$37))+$L44)</f>
        <v>0.96856988997218951</v>
      </c>
      <c r="E44">
        <f t="shared" ref="E44" si="39">P44 *( ((1-$L44) * ($J$37-E$37)/($J$37-$B$37))+$L44)</f>
        <v>0.94938194259831643</v>
      </c>
      <c r="F44">
        <f t="shared" ref="F44" si="40">Q44 *( ((1-$L44) * ($J$37-F$37)/($J$37-$B$37))+$L44)</f>
        <v>0.92462251012382013</v>
      </c>
      <c r="G44">
        <v>0.91</v>
      </c>
      <c r="H44">
        <v>0.89</v>
      </c>
      <c r="I44">
        <v>0.85</v>
      </c>
      <c r="J44">
        <v>0.8</v>
      </c>
      <c r="L44" s="131">
        <v>1</v>
      </c>
      <c r="M44">
        <v>1</v>
      </c>
      <c r="N44">
        <v>0.98336480650328151</v>
      </c>
      <c r="O44">
        <v>0.96856988997218951</v>
      </c>
      <c r="P44">
        <v>0.94938194259831643</v>
      </c>
      <c r="Q44">
        <v>0.92462251012382013</v>
      </c>
      <c r="R44">
        <v>0.89421357997788686</v>
      </c>
      <c r="S44">
        <v>0.85828180250214636</v>
      </c>
      <c r="T44" s="132">
        <v>0.81721241934725553</v>
      </c>
      <c r="U44" s="133">
        <v>0.77165040189409961</v>
      </c>
    </row>
    <row r="45" spans="1:21" x14ac:dyDescent="0.25">
      <c r="A45" t="s">
        <v>192</v>
      </c>
      <c r="B45">
        <v>1</v>
      </c>
      <c r="C45">
        <v>0.96037713916813838</v>
      </c>
      <c r="D45">
        <v>0.89889345671912457</v>
      </c>
      <c r="E45">
        <v>0.85</v>
      </c>
      <c r="F45">
        <v>0.84</v>
      </c>
      <c r="G45">
        <v>0.8</v>
      </c>
      <c r="H45">
        <v>0.78</v>
      </c>
      <c r="I45">
        <v>0.71</v>
      </c>
      <c r="J45">
        <v>0.66</v>
      </c>
      <c r="L45" s="131">
        <v>1</v>
      </c>
      <c r="M45">
        <v>1</v>
      </c>
      <c r="N45">
        <v>0.99119137892754394</v>
      </c>
      <c r="O45">
        <v>0.96745312714685439</v>
      </c>
      <c r="P45">
        <v>0.93343776287519387</v>
      </c>
      <c r="Q45">
        <v>0.891470146524169</v>
      </c>
      <c r="R45">
        <v>0.84330010399261057</v>
      </c>
      <c r="S45">
        <v>0.79048597558253653</v>
      </c>
      <c r="T45" s="132">
        <v>0.73444048432377707</v>
      </c>
      <c r="U45" s="133">
        <v>0.67645241770378506</v>
      </c>
    </row>
    <row r="46" spans="1:21" x14ac:dyDescent="0.25">
      <c r="A46" t="s">
        <v>193</v>
      </c>
      <c r="B46">
        <v>1</v>
      </c>
      <c r="C46">
        <v>0.97979457699710037</v>
      </c>
      <c r="D46">
        <v>0.96</v>
      </c>
      <c r="E46">
        <v>0.95</v>
      </c>
      <c r="F46">
        <v>0.91</v>
      </c>
      <c r="G46">
        <v>0.87</v>
      </c>
      <c r="H46">
        <v>0.8</v>
      </c>
      <c r="I46" s="132">
        <v>0.75</v>
      </c>
      <c r="J46" s="133">
        <v>0.7</v>
      </c>
      <c r="L46" s="131">
        <v>1</v>
      </c>
      <c r="M46">
        <v>1</v>
      </c>
      <c r="N46">
        <v>1.0244229014151878</v>
      </c>
      <c r="O46">
        <v>1.0470573337096607</v>
      </c>
      <c r="P46">
        <v>1.0583511731232522</v>
      </c>
      <c r="Q46">
        <v>1.0586878685956858</v>
      </c>
      <c r="R46">
        <v>1.0484363112166493</v>
      </c>
      <c r="S46">
        <v>1.0281363475405505</v>
      </c>
      <c r="T46">
        <v>0.99853295377597728</v>
      </c>
      <c r="U46">
        <v>0.96051109750885522</v>
      </c>
    </row>
    <row r="49" spans="1:23" x14ac:dyDescent="0.25">
      <c r="L49" s="131">
        <v>0.8</v>
      </c>
    </row>
    <row r="50" spans="1:23" x14ac:dyDescent="0.25">
      <c r="C50">
        <v>2011</v>
      </c>
      <c r="D50">
        <v>2015</v>
      </c>
      <c r="E50">
        <v>2020</v>
      </c>
      <c r="F50">
        <v>2025</v>
      </c>
      <c r="G50">
        <v>2030</v>
      </c>
      <c r="H50">
        <v>2035</v>
      </c>
      <c r="I50">
        <v>2040</v>
      </c>
      <c r="J50">
        <v>2045</v>
      </c>
      <c r="K50">
        <v>2050</v>
      </c>
      <c r="L50" s="131">
        <v>0.7</v>
      </c>
    </row>
    <row r="51" spans="1:23" x14ac:dyDescent="0.25">
      <c r="B51" t="s">
        <v>136</v>
      </c>
      <c r="C51">
        <v>1</v>
      </c>
      <c r="D51">
        <v>0.91912489452065504</v>
      </c>
      <c r="E51">
        <v>0.82969406016000002</v>
      </c>
      <c r="F51">
        <v>0.74269831394652996</v>
      </c>
      <c r="G51">
        <v>0.65782138862781103</v>
      </c>
      <c r="H51">
        <v>0.57572655149261198</v>
      </c>
      <c r="I51">
        <v>0.49715207086898899</v>
      </c>
      <c r="J51">
        <v>0.42288066241331801</v>
      </c>
      <c r="K51">
        <v>0.35367310086812898</v>
      </c>
      <c r="L51" s="131">
        <v>0.55000000000000004</v>
      </c>
    </row>
    <row r="52" spans="1:23" x14ac:dyDescent="0.25">
      <c r="L52" s="131">
        <v>0.7</v>
      </c>
    </row>
    <row r="53" spans="1:23" x14ac:dyDescent="0.25">
      <c r="L53" s="131">
        <v>0.6</v>
      </c>
      <c r="O53">
        <v>1</v>
      </c>
      <c r="P53">
        <v>1.0636862891711933</v>
      </c>
      <c r="Q53">
        <v>1.1360380689988867</v>
      </c>
      <c r="R53">
        <v>1.1949975229463583</v>
      </c>
      <c r="S53">
        <v>1.2393966530083875</v>
      </c>
      <c r="T53">
        <v>1.2685029638517737</v>
      </c>
      <c r="U53">
        <v>1.2820371962980606</v>
      </c>
      <c r="V53">
        <v>1.2801494940999296</v>
      </c>
      <c r="W53">
        <v>1.2634080483985233</v>
      </c>
    </row>
    <row r="54" spans="1:23" x14ac:dyDescent="0.25">
      <c r="L54" s="131">
        <v>0.95</v>
      </c>
      <c r="O54">
        <v>1</v>
      </c>
    </row>
    <row r="55" spans="1:23" x14ac:dyDescent="0.25">
      <c r="L55" s="131">
        <v>0.8</v>
      </c>
      <c r="O55">
        <v>1.0636862891711933</v>
      </c>
    </row>
    <row r="56" spans="1:23" x14ac:dyDescent="0.25">
      <c r="L56" s="131">
        <v>0.65</v>
      </c>
      <c r="O56">
        <v>1.1360380689988867</v>
      </c>
    </row>
    <row r="57" spans="1:23" x14ac:dyDescent="0.25">
      <c r="L57" s="131">
        <v>0.55000000000000004</v>
      </c>
      <c r="O57">
        <v>1.1949975229463583</v>
      </c>
    </row>
    <row r="58" spans="1:23" x14ac:dyDescent="0.25">
      <c r="A58" t="s">
        <v>196</v>
      </c>
      <c r="O58">
        <v>1.2393966530083875</v>
      </c>
    </row>
    <row r="59" spans="1:23" x14ac:dyDescent="0.25">
      <c r="A59" t="s">
        <v>187</v>
      </c>
      <c r="B59">
        <v>2011</v>
      </c>
      <c r="C59">
        <v>2015</v>
      </c>
      <c r="D59">
        <v>2020</v>
      </c>
      <c r="E59">
        <v>2025</v>
      </c>
      <c r="F59">
        <v>2030</v>
      </c>
      <c r="G59">
        <v>2035</v>
      </c>
      <c r="H59">
        <v>2040</v>
      </c>
      <c r="I59">
        <v>2045</v>
      </c>
      <c r="J59">
        <v>2050</v>
      </c>
      <c r="O59">
        <v>1.2685029638517737</v>
      </c>
    </row>
    <row r="60" spans="1:23" x14ac:dyDescent="0.25">
      <c r="A60" t="s">
        <v>183</v>
      </c>
      <c r="B60">
        <v>1</v>
      </c>
      <c r="C60">
        <v>0.97280084082027984</v>
      </c>
      <c r="D60">
        <v>0.94634147590064344</v>
      </c>
      <c r="E60">
        <v>0.92060178345925059</v>
      </c>
      <c r="F60">
        <v>0.89556218900980822</v>
      </c>
      <c r="G60">
        <v>0.86770484505190026</v>
      </c>
      <c r="H60">
        <v>0.86826745267312966</v>
      </c>
      <c r="I60">
        <v>0.8205694578735524</v>
      </c>
      <c r="J60">
        <v>0.764380908049068</v>
      </c>
      <c r="O60">
        <v>1.2820371962980606</v>
      </c>
    </row>
    <row r="61" spans="1:23" x14ac:dyDescent="0.25">
      <c r="A61" t="s">
        <v>189</v>
      </c>
      <c r="O61">
        <v>1.2801494940999296</v>
      </c>
    </row>
    <row r="62" spans="1:23" x14ac:dyDescent="0.25">
      <c r="A62" t="s">
        <v>190</v>
      </c>
      <c r="O62">
        <v>1.2634080483985233</v>
      </c>
    </row>
    <row r="63" spans="1:23" x14ac:dyDescent="0.25">
      <c r="A63" t="s">
        <v>184</v>
      </c>
      <c r="B63">
        <v>1</v>
      </c>
      <c r="C63">
        <v>1.1524085432426765</v>
      </c>
      <c r="D63">
        <v>1.266590386019693</v>
      </c>
      <c r="E63">
        <v>1.34110665573721</v>
      </c>
      <c r="F63">
        <v>1.5401242415724308</v>
      </c>
      <c r="G63">
        <v>1.560758150025898</v>
      </c>
      <c r="H63">
        <v>1.6377078064856714</v>
      </c>
      <c r="I63">
        <v>1.6152410978661147</v>
      </c>
      <c r="J63">
        <v>1.6418217183247257</v>
      </c>
    </row>
    <row r="64" spans="1:23" x14ac:dyDescent="0.25">
      <c r="A64" t="s">
        <v>191</v>
      </c>
    </row>
    <row r="65" spans="1:22" x14ac:dyDescent="0.25">
      <c r="A65" t="s">
        <v>185</v>
      </c>
      <c r="B65">
        <v>1</v>
      </c>
      <c r="C65">
        <v>0.98992909799136319</v>
      </c>
      <c r="D65">
        <v>1.0199247691437474</v>
      </c>
      <c r="E65">
        <v>1.1010866567358211</v>
      </c>
      <c r="F65">
        <v>1.1254219252373558</v>
      </c>
      <c r="G65">
        <v>1.1710290906613008</v>
      </c>
      <c r="H65">
        <v>1.224953862337343</v>
      </c>
      <c r="I65">
        <v>1.2196421821475263</v>
      </c>
      <c r="J65">
        <v>1.1744291853268349</v>
      </c>
    </row>
    <row r="66" spans="1:22" x14ac:dyDescent="0.25">
      <c r="A66" t="s">
        <v>186</v>
      </c>
      <c r="B66">
        <v>1</v>
      </c>
      <c r="C66">
        <v>1.1393844643828515</v>
      </c>
      <c r="D66">
        <v>1.1316704247380274</v>
      </c>
      <c r="E66">
        <v>1.1872942118771377</v>
      </c>
      <c r="F66">
        <v>1.1782066387598396</v>
      </c>
      <c r="G66">
        <v>1.1487282783019852</v>
      </c>
      <c r="H66">
        <v>1.126838832807793</v>
      </c>
      <c r="I66">
        <v>1.0998759758153516</v>
      </c>
      <c r="J66">
        <v>1.0479100024419044</v>
      </c>
    </row>
    <row r="67" spans="1:22" x14ac:dyDescent="0.25">
      <c r="A67" t="s">
        <v>192</v>
      </c>
    </row>
    <row r="68" spans="1:22" x14ac:dyDescent="0.25">
      <c r="A68" t="s">
        <v>193</v>
      </c>
    </row>
    <row r="69" spans="1:22" x14ac:dyDescent="0.25">
      <c r="L69" t="s">
        <v>197</v>
      </c>
      <c r="M69" t="s">
        <v>183</v>
      </c>
      <c r="N69">
        <v>1</v>
      </c>
      <c r="O69">
        <v>1.2</v>
      </c>
      <c r="P69">
        <v>0.7817457034754689</v>
      </c>
      <c r="Q69">
        <v>0.66151649545376789</v>
      </c>
      <c r="R69">
        <v>0.5439540478792898</v>
      </c>
      <c r="S69">
        <v>0.43126736712119096</v>
      </c>
      <c r="T69">
        <v>0.32539917626865272</v>
      </c>
      <c r="U69" s="132">
        <v>0.2279636774339007</v>
      </c>
      <c r="V69" s="133">
        <v>0.14022048203429446</v>
      </c>
    </row>
    <row r="70" spans="1:22" x14ac:dyDescent="0.25">
      <c r="M70" t="s">
        <v>189</v>
      </c>
      <c r="N70">
        <v>1</v>
      </c>
      <c r="O70">
        <v>1.0233569511931386</v>
      </c>
      <c r="P70">
        <v>1.0475156220639086</v>
      </c>
      <c r="Q70">
        <v>1.0616910263627006</v>
      </c>
      <c r="R70">
        <v>1.0656067164241856</v>
      </c>
      <c r="S70">
        <v>1.059265361566945</v>
      </c>
      <c r="T70">
        <v>1.0429434426476183</v>
      </c>
      <c r="U70" s="132">
        <v>1.0171580572455634</v>
      </c>
      <c r="V70" s="133">
        <v>0.98265070430996249</v>
      </c>
    </row>
    <row r="71" spans="1:22" x14ac:dyDescent="0.25">
      <c r="M71" t="s">
        <v>190</v>
      </c>
      <c r="N71">
        <v>1</v>
      </c>
      <c r="O71">
        <v>1.0360051488886759</v>
      </c>
      <c r="P71">
        <v>1.0700659136140198</v>
      </c>
      <c r="Q71">
        <v>1.0916094052298311</v>
      </c>
      <c r="R71">
        <v>1.1009577434461524</v>
      </c>
      <c r="S71">
        <v>1.0984571389708033</v>
      </c>
      <c r="T71">
        <v>1.0846403549839916</v>
      </c>
      <c r="U71" s="132">
        <v>1.0602479862686138</v>
      </c>
      <c r="V71" s="133">
        <v>1.0261906757641601</v>
      </c>
    </row>
    <row r="72" spans="1:22" x14ac:dyDescent="0.25">
      <c r="M72" t="s">
        <v>184</v>
      </c>
      <c r="N72">
        <v>1</v>
      </c>
      <c r="O72">
        <v>0.9950489716042088</v>
      </c>
      <c r="P72">
        <v>1.0050023440336722</v>
      </c>
      <c r="Q72">
        <v>1.0083470430432748</v>
      </c>
      <c r="R72">
        <v>1.003505544190757</v>
      </c>
      <c r="S72">
        <v>0.99040975868121917</v>
      </c>
      <c r="T72">
        <v>0.96891957310183319</v>
      </c>
      <c r="U72" s="132">
        <v>0.93881297900526051</v>
      </c>
      <c r="V72" s="133">
        <v>0.90009377047689332</v>
      </c>
    </row>
    <row r="73" spans="1:22" x14ac:dyDescent="0.25">
      <c r="M73" t="s">
        <v>191</v>
      </c>
      <c r="N73">
        <v>1</v>
      </c>
      <c r="O73">
        <v>0.9635986797393965</v>
      </c>
      <c r="P73">
        <v>0.92583886541459282</v>
      </c>
      <c r="Q73">
        <v>0.88578697993622824</v>
      </c>
      <c r="R73">
        <v>0.84252985735581754</v>
      </c>
      <c r="S73">
        <v>0.79621757121318693</v>
      </c>
      <c r="T73">
        <v>0.74716496199963645</v>
      </c>
      <c r="U73" s="132">
        <v>0.69587957105989007</v>
      </c>
      <c r="V73" s="133">
        <v>0.6430420015784164</v>
      </c>
    </row>
    <row r="74" spans="1:22" x14ac:dyDescent="0.25">
      <c r="M74" t="s">
        <v>185</v>
      </c>
      <c r="N74">
        <v>1</v>
      </c>
      <c r="O74">
        <v>0.96863749589257853</v>
      </c>
      <c r="P74">
        <v>0.92409330519571475</v>
      </c>
      <c r="Q74">
        <v>0.87271782385106456</v>
      </c>
      <c r="R74">
        <v>0.81633763361595046</v>
      </c>
      <c r="S74">
        <v>0.75646670556137985</v>
      </c>
      <c r="T74">
        <v>0.69448884513420706</v>
      </c>
      <c r="U74" s="132">
        <v>0.63168489413725881</v>
      </c>
      <c r="V74" s="133">
        <v>0.56919176148672901</v>
      </c>
    </row>
    <row r="75" spans="1:22" x14ac:dyDescent="0.25">
      <c r="M75" t="s">
        <v>186</v>
      </c>
      <c r="N75">
        <v>1</v>
      </c>
      <c r="O75">
        <v>0.98336480650328151</v>
      </c>
      <c r="P75">
        <v>0.96856988997218951</v>
      </c>
      <c r="Q75">
        <v>0.94938194259831643</v>
      </c>
      <c r="R75">
        <v>0.92462251012382013</v>
      </c>
      <c r="S75">
        <v>0.89421357997788686</v>
      </c>
      <c r="T75">
        <v>0.85828180250214636</v>
      </c>
      <c r="U75" s="132">
        <v>0.81721241934725553</v>
      </c>
      <c r="V75" s="133">
        <v>0.77165040189409961</v>
      </c>
    </row>
    <row r="76" spans="1:22" x14ac:dyDescent="0.25">
      <c r="M76" t="s">
        <v>192</v>
      </c>
      <c r="N76">
        <v>1</v>
      </c>
      <c r="O76">
        <v>0.99119137892754394</v>
      </c>
      <c r="P76">
        <v>0.96745312714685439</v>
      </c>
      <c r="Q76">
        <v>0.93343776287519387</v>
      </c>
      <c r="R76">
        <v>0.891470146524169</v>
      </c>
      <c r="S76">
        <v>0.84330010399261057</v>
      </c>
      <c r="T76">
        <v>0.79048597558253653</v>
      </c>
      <c r="U76" s="132">
        <v>0.73444048432377707</v>
      </c>
      <c r="V76" s="133">
        <v>0.67645241770378506</v>
      </c>
    </row>
    <row r="77" spans="1:22" x14ac:dyDescent="0.25">
      <c r="M77" t="s">
        <v>193</v>
      </c>
      <c r="N77">
        <v>1</v>
      </c>
      <c r="O77">
        <v>1.0244229014151878</v>
      </c>
      <c r="P77">
        <v>1.0470573337096607</v>
      </c>
      <c r="Q77">
        <v>1.0583511731232522</v>
      </c>
      <c r="R77">
        <v>1.0586878685956858</v>
      </c>
      <c r="S77">
        <v>1.0484363112166493</v>
      </c>
      <c r="T77">
        <v>1.0281363475405505</v>
      </c>
      <c r="U77">
        <v>0.99853295377597728</v>
      </c>
      <c r="V77">
        <v>0.96051109750885522</v>
      </c>
    </row>
    <row r="81" spans="3:14" x14ac:dyDescent="0.25">
      <c r="F81">
        <v>1</v>
      </c>
      <c r="G81">
        <v>0.94269827523702898</v>
      </c>
      <c r="H81">
        <v>0.8704707281939521</v>
      </c>
      <c r="I81" s="132">
        <v>0.79507803319538561</v>
      </c>
      <c r="J81" s="133">
        <v>0.71802684325578181</v>
      </c>
      <c r="K81" s="133">
        <v>0.6407901569972877</v>
      </c>
      <c r="L81" s="133">
        <v>0.56475593534673407</v>
      </c>
      <c r="M81" s="133">
        <v>0.49117518353683098</v>
      </c>
      <c r="N81" s="133">
        <v>0.42113601613284107</v>
      </c>
    </row>
    <row r="85" spans="3:14" x14ac:dyDescent="0.25">
      <c r="C85" s="132"/>
      <c r="D85" s="132"/>
      <c r="E85" s="132"/>
      <c r="F85" s="132"/>
      <c r="G85" s="132"/>
      <c r="H85" s="132"/>
      <c r="I85" s="132"/>
      <c r="J85" s="132"/>
      <c r="K85" s="132"/>
    </row>
    <row r="86" spans="3:14" x14ac:dyDescent="0.25">
      <c r="C86" s="133"/>
      <c r="D86" s="133"/>
      <c r="E86" s="133"/>
      <c r="F86" s="133"/>
      <c r="G86" s="133"/>
      <c r="H86" s="133"/>
      <c r="I86" s="133"/>
      <c r="J86" s="133"/>
      <c r="K86" s="133"/>
    </row>
    <row r="87" spans="3:14" x14ac:dyDescent="0.25">
      <c r="C87" s="133"/>
      <c r="D87" s="133"/>
      <c r="E87" s="133"/>
      <c r="F87" s="133"/>
      <c r="G87" s="133"/>
      <c r="H87" s="133"/>
      <c r="I87" s="133"/>
      <c r="J87" s="133"/>
      <c r="K87" s="133"/>
    </row>
    <row r="88" spans="3:14" x14ac:dyDescent="0.25">
      <c r="C88" s="133"/>
      <c r="D88" s="133"/>
      <c r="E88" s="133"/>
      <c r="F88" s="133"/>
      <c r="G88" s="133"/>
      <c r="H88" s="133"/>
      <c r="I88" s="133"/>
      <c r="J88" s="133"/>
      <c r="K88" s="133"/>
    </row>
    <row r="89" spans="3:14" x14ac:dyDescent="0.25">
      <c r="C89" s="133"/>
      <c r="D89" s="133"/>
      <c r="E89" s="133"/>
      <c r="F89" s="133"/>
      <c r="G89" s="133"/>
      <c r="H89" s="133"/>
      <c r="I89" s="133"/>
      <c r="J89" s="133"/>
      <c r="K89" s="133"/>
    </row>
    <row r="90" spans="3:14" x14ac:dyDescent="0.25">
      <c r="C90" s="133"/>
      <c r="D90" s="133"/>
      <c r="E90" s="133"/>
      <c r="F90" s="133"/>
      <c r="G90" s="133"/>
      <c r="H90" s="133"/>
      <c r="I90" s="133"/>
      <c r="J90" s="133"/>
      <c r="K90" s="133"/>
    </row>
    <row r="91" spans="3:14" x14ac:dyDescent="0.25">
      <c r="C91" s="133"/>
      <c r="D91" s="133"/>
      <c r="E91" s="133"/>
      <c r="F91" s="133"/>
      <c r="G91" s="133"/>
      <c r="H91" s="133"/>
      <c r="I91" s="133"/>
      <c r="J91" s="133"/>
      <c r="K91" s="133"/>
    </row>
    <row r="92" spans="3:14" x14ac:dyDescent="0.25">
      <c r="C92" s="133"/>
      <c r="D92" s="133"/>
      <c r="E92" s="133"/>
      <c r="F92" s="133"/>
      <c r="G92" s="133"/>
      <c r="H92" s="133"/>
      <c r="I92" s="133"/>
      <c r="J92" s="133"/>
      <c r="K92" s="13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W92"/>
  <sheetViews>
    <sheetView topLeftCell="A73" workbookViewId="0">
      <selection activeCell="F49" sqref="F49"/>
    </sheetView>
  </sheetViews>
  <sheetFormatPr baseColWidth="10" defaultColWidth="11.42578125" defaultRowHeight="15" x14ac:dyDescent="0.25"/>
  <sheetData>
    <row r="1" spans="1:21" x14ac:dyDescent="0.25">
      <c r="A1" t="s">
        <v>187</v>
      </c>
      <c r="B1">
        <v>2011</v>
      </c>
      <c r="C1">
        <v>2015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</row>
    <row r="2" spans="1:21" x14ac:dyDescent="0.25">
      <c r="A2" t="s">
        <v>183</v>
      </c>
      <c r="B2">
        <v>1</v>
      </c>
      <c r="C2">
        <v>0.97280084082027984</v>
      </c>
      <c r="D2">
        <v>0.94634147590064344</v>
      </c>
      <c r="E2">
        <v>0.92060178345925059</v>
      </c>
      <c r="F2">
        <v>0.9</v>
      </c>
      <c r="G2">
        <v>0.87</v>
      </c>
      <c r="H2">
        <v>0.87</v>
      </c>
      <c r="I2">
        <v>0.84</v>
      </c>
      <c r="J2">
        <v>0.8</v>
      </c>
    </row>
    <row r="3" spans="1:21" x14ac:dyDescent="0.25">
      <c r="A3" t="s">
        <v>189</v>
      </c>
      <c r="B3">
        <v>1</v>
      </c>
      <c r="C3">
        <v>0.94269827523702898</v>
      </c>
      <c r="D3">
        <v>0.8704707281939521</v>
      </c>
      <c r="E3">
        <v>0.85</v>
      </c>
      <c r="F3">
        <v>0.8</v>
      </c>
      <c r="G3">
        <v>0.75</v>
      </c>
      <c r="H3">
        <v>0.68</v>
      </c>
      <c r="I3">
        <v>0.6</v>
      </c>
      <c r="J3">
        <v>0.52</v>
      </c>
      <c r="L3" s="131">
        <v>0.7</v>
      </c>
      <c r="M3">
        <v>1</v>
      </c>
      <c r="N3">
        <v>1.0233569511931386</v>
      </c>
      <c r="O3">
        <v>1.0475156220639086</v>
      </c>
      <c r="P3">
        <v>1.0616910263627006</v>
      </c>
      <c r="Q3">
        <v>1.0656067164241856</v>
      </c>
      <c r="R3">
        <v>1.059265361566945</v>
      </c>
      <c r="S3">
        <v>1.0429434426476183</v>
      </c>
      <c r="T3" s="132">
        <v>1.0171580572455634</v>
      </c>
      <c r="U3" s="133">
        <v>0.98265070430996249</v>
      </c>
    </row>
    <row r="4" spans="1:21" x14ac:dyDescent="0.25">
      <c r="A4" t="s">
        <v>190</v>
      </c>
      <c r="B4">
        <v>1</v>
      </c>
      <c r="C4">
        <v>0.96455651793083608</v>
      </c>
      <c r="D4">
        <v>1.0029984021269438</v>
      </c>
      <c r="E4">
        <v>0.93692394691026759</v>
      </c>
      <c r="F4">
        <v>0.86540948803503359</v>
      </c>
      <c r="G4">
        <v>0.79061791607404741</v>
      </c>
      <c r="H4">
        <v>0.71444788600032505</v>
      </c>
      <c r="I4">
        <v>0.63856760845987992</v>
      </c>
      <c r="J4">
        <v>0.56440487167028808</v>
      </c>
      <c r="L4" s="131">
        <v>1</v>
      </c>
      <c r="M4">
        <v>1</v>
      </c>
      <c r="N4">
        <v>1.0360051488886759</v>
      </c>
      <c r="O4">
        <v>1.0700659136140198</v>
      </c>
      <c r="P4">
        <v>1.0916094052298311</v>
      </c>
      <c r="Q4">
        <v>1.1009577434461524</v>
      </c>
      <c r="R4">
        <v>1.0984571389708033</v>
      </c>
      <c r="S4">
        <v>1.0846403549839916</v>
      </c>
      <c r="T4" s="132">
        <v>1.0602479862686138</v>
      </c>
      <c r="U4" s="133">
        <v>1.0261906757641601</v>
      </c>
    </row>
    <row r="5" spans="1:21" x14ac:dyDescent="0.25">
      <c r="A5" t="s">
        <v>184</v>
      </c>
      <c r="B5">
        <v>1</v>
      </c>
      <c r="C5">
        <v>0.88810445596450405</v>
      </c>
      <c r="D5">
        <v>0.78624789060047529</v>
      </c>
      <c r="E5">
        <v>0.69793810627469499</v>
      </c>
      <c r="F5">
        <v>0.61916555925529615</v>
      </c>
      <c r="G5">
        <v>0.54809083732844166</v>
      </c>
      <c r="H5">
        <v>0.48336784112668468</v>
      </c>
      <c r="I5" s="132">
        <v>0.42398005503463382</v>
      </c>
      <c r="J5" s="133">
        <v>0.36926923917000753</v>
      </c>
      <c r="L5" s="131">
        <v>1</v>
      </c>
      <c r="M5">
        <v>1</v>
      </c>
      <c r="N5">
        <v>0.9950489716042088</v>
      </c>
      <c r="O5">
        <v>1.0050023440336722</v>
      </c>
      <c r="P5">
        <v>1.0083470430432748</v>
      </c>
      <c r="Q5">
        <v>1.003505544190757</v>
      </c>
      <c r="R5">
        <v>0.99040975868121917</v>
      </c>
      <c r="S5">
        <v>0.96891957310183319</v>
      </c>
      <c r="T5" s="132">
        <v>0.93881297900526051</v>
      </c>
      <c r="U5" s="133">
        <v>0.90009377047689332</v>
      </c>
    </row>
    <row r="6" spans="1:21" x14ac:dyDescent="0.25">
      <c r="A6" t="s">
        <v>191</v>
      </c>
      <c r="B6">
        <f>M6</f>
        <v>1</v>
      </c>
      <c r="C6">
        <f>N6*$L$6</f>
        <v>1.2867748523289171</v>
      </c>
      <c r="D6">
        <f t="shared" ref="D6:J6" si="0">O6*$L$6</f>
        <v>1.161571684224</v>
      </c>
      <c r="E6">
        <f t="shared" si="0"/>
        <v>1.0397776395251419</v>
      </c>
      <c r="F6">
        <f t="shared" si="0"/>
        <v>0.92094994407893538</v>
      </c>
      <c r="G6">
        <f t="shared" si="0"/>
        <v>0.80601717208965673</v>
      </c>
      <c r="H6">
        <f t="shared" si="0"/>
        <v>0.6960128992165846</v>
      </c>
      <c r="I6">
        <f t="shared" si="0"/>
        <v>0.59203292737864521</v>
      </c>
      <c r="J6">
        <f t="shared" si="0"/>
        <v>0.49514234121538053</v>
      </c>
      <c r="L6" s="131">
        <v>1.4</v>
      </c>
      <c r="M6">
        <v>1</v>
      </c>
      <c r="N6">
        <v>0.91912489452065504</v>
      </c>
      <c r="O6">
        <v>0.82969406016000002</v>
      </c>
      <c r="P6">
        <v>0.74269831394652996</v>
      </c>
      <c r="Q6">
        <v>0.65782138862781103</v>
      </c>
      <c r="R6">
        <v>0.57572655149261198</v>
      </c>
      <c r="S6">
        <v>0.49715207086898899</v>
      </c>
      <c r="T6">
        <v>0.42288066241331801</v>
      </c>
      <c r="U6">
        <v>0.35367310086812898</v>
      </c>
    </row>
    <row r="7" spans="1:21" x14ac:dyDescent="0.25">
      <c r="A7" t="s">
        <v>185</v>
      </c>
      <c r="B7">
        <v>1</v>
      </c>
      <c r="C7">
        <v>0.97066605609340073</v>
      </c>
      <c r="D7">
        <v>0.92856472441440374</v>
      </c>
      <c r="E7">
        <v>0.87946812746096226</v>
      </c>
      <c r="F7">
        <v>0.82515036943339537</v>
      </c>
      <c r="G7">
        <v>0.76708378213066231</v>
      </c>
      <c r="H7">
        <v>0.70662148158534677</v>
      </c>
      <c r="I7">
        <v>0.64502482357866664</v>
      </c>
      <c r="J7">
        <v>0.58342155552389718</v>
      </c>
      <c r="L7" s="131">
        <v>1</v>
      </c>
      <c r="M7">
        <v>1</v>
      </c>
      <c r="N7">
        <v>0.96863749589257853</v>
      </c>
      <c r="O7">
        <v>0.92409330519571475</v>
      </c>
      <c r="P7">
        <v>0.87271782385106456</v>
      </c>
      <c r="Q7">
        <v>0.81633763361595046</v>
      </c>
      <c r="R7">
        <v>0.75646670556137985</v>
      </c>
      <c r="S7">
        <v>0.69448884513420706</v>
      </c>
      <c r="T7" s="132">
        <v>0.63168489413725881</v>
      </c>
      <c r="U7" s="133">
        <v>0.56919176148672901</v>
      </c>
    </row>
    <row r="8" spans="1:21" x14ac:dyDescent="0.25">
      <c r="A8" t="s">
        <v>186</v>
      </c>
      <c r="B8">
        <f t="shared" ref="B8" si="1">M8 *( ((1-$L8) * ($J$1-B$1)/($J$1-$B$1))+$L8)</f>
        <v>1</v>
      </c>
      <c r="C8">
        <f t="shared" ref="C8:J8" si="2">N8 *( ((1-$L8) * ($J$1-C$1)/($J$1-$B$1))+$L8)</f>
        <v>0.98336480650328151</v>
      </c>
      <c r="D8">
        <f t="shared" si="2"/>
        <v>0.96856988997218951</v>
      </c>
      <c r="E8">
        <f t="shared" si="2"/>
        <v>0.94938194259831643</v>
      </c>
      <c r="F8">
        <f t="shared" si="2"/>
        <v>0.92462251012382013</v>
      </c>
      <c r="G8">
        <f t="shared" si="2"/>
        <v>0.89421357997788686</v>
      </c>
      <c r="H8">
        <f t="shared" si="2"/>
        <v>0.85828180250214636</v>
      </c>
      <c r="I8">
        <f t="shared" si="2"/>
        <v>0.81721241934725553</v>
      </c>
      <c r="J8">
        <f t="shared" si="2"/>
        <v>0.77165040189409961</v>
      </c>
      <c r="L8" s="131">
        <v>1</v>
      </c>
      <c r="M8">
        <v>1</v>
      </c>
      <c r="N8">
        <v>0.98336480650328151</v>
      </c>
      <c r="O8">
        <v>0.96856988997218951</v>
      </c>
      <c r="P8">
        <v>0.94938194259831643</v>
      </c>
      <c r="Q8">
        <v>0.92462251012382013</v>
      </c>
      <c r="R8">
        <v>0.89421357997788686</v>
      </c>
      <c r="S8">
        <v>0.85828180250214636</v>
      </c>
      <c r="T8" s="132">
        <v>0.81721241934725553</v>
      </c>
      <c r="U8" s="133">
        <v>0.77165040189409961</v>
      </c>
    </row>
    <row r="9" spans="1:21" x14ac:dyDescent="0.25">
      <c r="A9" t="s">
        <v>192</v>
      </c>
      <c r="B9">
        <v>1</v>
      </c>
      <c r="C9">
        <v>0.96037713916813838</v>
      </c>
      <c r="D9">
        <v>0.89889345671912457</v>
      </c>
      <c r="E9">
        <v>0.82917077872424128</v>
      </c>
      <c r="F9">
        <v>0.75450573048137215</v>
      </c>
      <c r="G9">
        <v>0.67740500156783479</v>
      </c>
      <c r="H9">
        <v>0.59998104517898887</v>
      </c>
      <c r="I9">
        <v>0.52401090735460498</v>
      </c>
      <c r="J9">
        <v>0.45096827846919002</v>
      </c>
      <c r="L9" s="131">
        <v>1</v>
      </c>
      <c r="M9">
        <v>1</v>
      </c>
      <c r="N9">
        <v>0.99119137892754394</v>
      </c>
      <c r="O9">
        <v>0.96745312714685439</v>
      </c>
      <c r="P9">
        <v>0.93343776287519387</v>
      </c>
      <c r="Q9">
        <v>0.891470146524169</v>
      </c>
      <c r="R9">
        <v>0.84330010399261057</v>
      </c>
      <c r="S9">
        <v>0.79048597558253653</v>
      </c>
      <c r="T9" s="132">
        <v>0.73444048432377707</v>
      </c>
      <c r="U9" s="133">
        <v>0.67645241770378506</v>
      </c>
    </row>
    <row r="10" spans="1:21" x14ac:dyDescent="0.25">
      <c r="A10" t="s">
        <v>193</v>
      </c>
      <c r="B10">
        <v>1</v>
      </c>
      <c r="C10">
        <v>0.97979457699710037</v>
      </c>
      <c r="D10">
        <v>0.94868611089850396</v>
      </c>
      <c r="E10">
        <v>0.90984449370550213</v>
      </c>
      <c r="F10">
        <v>0.8648076806118975</v>
      </c>
      <c r="G10">
        <v>0.81486062669243375</v>
      </c>
      <c r="H10">
        <v>0.76121834561547574</v>
      </c>
      <c r="I10" s="132">
        <v>0.70505450606500242</v>
      </c>
      <c r="J10" s="133">
        <v>0.64745562869115425</v>
      </c>
      <c r="L10" s="131">
        <v>1</v>
      </c>
      <c r="M10">
        <v>1</v>
      </c>
      <c r="N10">
        <v>1.0244229014151878</v>
      </c>
      <c r="O10">
        <v>1.0470573337096607</v>
      </c>
      <c r="P10">
        <v>1.0583511731232522</v>
      </c>
      <c r="Q10">
        <v>1.0586878685956858</v>
      </c>
      <c r="R10">
        <v>1.0484363112166493</v>
      </c>
      <c r="S10">
        <v>1.0281363475405505</v>
      </c>
      <c r="T10">
        <v>0.99853295377597728</v>
      </c>
      <c r="U10">
        <v>0.96051109750885522</v>
      </c>
    </row>
    <row r="11" spans="1:21" x14ac:dyDescent="0.25">
      <c r="F11">
        <v>1.1000000000000001</v>
      </c>
    </row>
    <row r="13" spans="1:21" x14ac:dyDescent="0.25">
      <c r="A13" t="s">
        <v>188</v>
      </c>
      <c r="B13">
        <v>2011</v>
      </c>
      <c r="C13">
        <v>2015</v>
      </c>
      <c r="D13">
        <v>2020</v>
      </c>
      <c r="E13">
        <v>2025</v>
      </c>
      <c r="F13">
        <v>2030</v>
      </c>
      <c r="G13">
        <v>2035</v>
      </c>
      <c r="H13">
        <v>2040</v>
      </c>
      <c r="I13">
        <v>2045</v>
      </c>
      <c r="J13">
        <v>2050</v>
      </c>
      <c r="M13">
        <v>2011</v>
      </c>
      <c r="N13">
        <v>2015</v>
      </c>
      <c r="O13">
        <v>2020</v>
      </c>
      <c r="P13">
        <v>2025</v>
      </c>
      <c r="Q13">
        <v>2030</v>
      </c>
      <c r="R13">
        <v>2035</v>
      </c>
      <c r="S13">
        <v>2040</v>
      </c>
      <c r="T13">
        <v>2045</v>
      </c>
      <c r="U13">
        <v>2050</v>
      </c>
    </row>
    <row r="14" spans="1:21" x14ac:dyDescent="0.25">
      <c r="A14" t="s">
        <v>183</v>
      </c>
      <c r="B14">
        <f>M14 *( ((1-$L14) * ($J$13-B$13)/($J$13-$B$13))+$L14)</f>
        <v>1</v>
      </c>
      <c r="C14">
        <f t="shared" ref="C14:J20" si="3">N14 *( ((1-$L14) * ($J$13-C$13)/($J$13-$B$13))+$L14)</f>
        <v>0.9103497627856687</v>
      </c>
      <c r="D14">
        <f t="shared" si="3"/>
        <v>0.81581903551117574</v>
      </c>
      <c r="E14">
        <f t="shared" si="3"/>
        <v>0.72611522862410094</v>
      </c>
      <c r="F14">
        <f t="shared" si="3"/>
        <v>0.64123834212444442</v>
      </c>
      <c r="G14">
        <f t="shared" si="3"/>
        <v>0.56118837601220595</v>
      </c>
      <c r="H14">
        <f t="shared" si="3"/>
        <v>0.48596533028738587</v>
      </c>
      <c r="I14">
        <f t="shared" si="3"/>
        <v>0.41556920494998384</v>
      </c>
      <c r="J14">
        <f t="shared" si="3"/>
        <v>0.35</v>
      </c>
      <c r="L14" s="131">
        <v>0.7</v>
      </c>
      <c r="M14">
        <v>1</v>
      </c>
      <c r="N14">
        <v>0.93924975525505505</v>
      </c>
      <c r="O14">
        <v>0.87649979021861857</v>
      </c>
      <c r="P14">
        <v>0.8137498251821822</v>
      </c>
      <c r="Q14">
        <v>0.75099986014574571</v>
      </c>
      <c r="R14">
        <v>0.68824989510930923</v>
      </c>
      <c r="S14">
        <v>0.62549993007287286</v>
      </c>
      <c r="T14">
        <v>0.56274996503643648</v>
      </c>
      <c r="U14">
        <v>0.5</v>
      </c>
    </row>
    <row r="15" spans="1:21" x14ac:dyDescent="0.25">
      <c r="A15" t="s">
        <v>189</v>
      </c>
      <c r="B15">
        <v>1</v>
      </c>
      <c r="C15">
        <v>0.94269827523702898</v>
      </c>
      <c r="D15">
        <v>0.8704707281939521</v>
      </c>
      <c r="E15">
        <v>0.79507803319538561</v>
      </c>
      <c r="F15">
        <v>0.71802684325578181</v>
      </c>
      <c r="G15">
        <v>0.6407901569972877</v>
      </c>
      <c r="H15">
        <v>0.56475593534673407</v>
      </c>
      <c r="I15">
        <v>0.49117518353683098</v>
      </c>
      <c r="J15">
        <v>0.42113601613284107</v>
      </c>
      <c r="L15" s="131">
        <v>1</v>
      </c>
      <c r="M15">
        <v>1</v>
      </c>
      <c r="N15">
        <v>1.0233569511931386</v>
      </c>
      <c r="O15">
        <v>1.0475156220639086</v>
      </c>
      <c r="P15">
        <v>1.0616910263627006</v>
      </c>
      <c r="Q15">
        <v>1.0656067164241856</v>
      </c>
      <c r="R15">
        <v>1.059265361566945</v>
      </c>
      <c r="S15">
        <v>1.0429434426476183</v>
      </c>
      <c r="T15" s="132">
        <v>1.0171580572455634</v>
      </c>
      <c r="U15" s="133">
        <v>0.98265070430996249</v>
      </c>
    </row>
    <row r="16" spans="1:21" x14ac:dyDescent="0.25">
      <c r="A16" t="s">
        <v>190</v>
      </c>
      <c r="B16">
        <v>1</v>
      </c>
      <c r="C16">
        <v>0.96455651793083608</v>
      </c>
      <c r="D16">
        <v>0.91181672920631252</v>
      </c>
      <c r="E16">
        <v>0.85174904264569773</v>
      </c>
      <c r="F16">
        <v>0.78673589821366685</v>
      </c>
      <c r="G16">
        <v>0.71874356006731577</v>
      </c>
      <c r="H16">
        <v>0.64949807818211358</v>
      </c>
      <c r="I16">
        <v>0.58051600769079992</v>
      </c>
      <c r="J16">
        <v>0.51309533788208006</v>
      </c>
      <c r="L16" s="131">
        <v>1</v>
      </c>
      <c r="M16">
        <v>1</v>
      </c>
      <c r="N16">
        <v>1.0360051488886759</v>
      </c>
      <c r="O16">
        <v>1.0700659136140198</v>
      </c>
      <c r="P16">
        <v>1.0916094052298311</v>
      </c>
      <c r="Q16">
        <v>1.1009577434461524</v>
      </c>
      <c r="R16">
        <v>1.0984571389708033</v>
      </c>
      <c r="S16">
        <v>1.0846403549839916</v>
      </c>
      <c r="T16" s="132">
        <v>1.0602479862686138</v>
      </c>
      <c r="U16" s="133">
        <v>1.0261906757641601</v>
      </c>
    </row>
    <row r="17" spans="1:21" x14ac:dyDescent="0.25">
      <c r="A17" t="s">
        <v>184</v>
      </c>
      <c r="B17">
        <v>1</v>
      </c>
      <c r="C17">
        <v>0.88810445596450405</v>
      </c>
      <c r="D17">
        <v>0.78624789060047529</v>
      </c>
      <c r="E17">
        <v>0.69793810627469499</v>
      </c>
      <c r="F17">
        <v>0.55000000000000004</v>
      </c>
      <c r="G17">
        <v>0.52</v>
      </c>
      <c r="H17">
        <v>0.46</v>
      </c>
      <c r="I17" s="132">
        <v>0.4</v>
      </c>
      <c r="J17" s="133">
        <v>0.34</v>
      </c>
      <c r="L17" s="131">
        <v>1</v>
      </c>
      <c r="M17">
        <v>1</v>
      </c>
      <c r="N17">
        <v>0.9950489716042088</v>
      </c>
      <c r="O17">
        <v>1.0050023440336722</v>
      </c>
      <c r="P17">
        <v>1.0083470430432748</v>
      </c>
      <c r="Q17">
        <v>1.003505544190757</v>
      </c>
      <c r="R17">
        <v>0.99040975868121917</v>
      </c>
      <c r="S17">
        <v>0.96891957310183319</v>
      </c>
      <c r="T17" s="132">
        <v>0.93881297900526051</v>
      </c>
      <c r="U17" s="133">
        <v>0.90009377047689332</v>
      </c>
    </row>
    <row r="18" spans="1:21" x14ac:dyDescent="0.25">
      <c r="A18" t="s">
        <v>191</v>
      </c>
      <c r="B18">
        <f>M18</f>
        <v>1</v>
      </c>
      <c r="C18">
        <f t="shared" ref="C18:G18" si="4">N18</f>
        <v>0.91912489452065504</v>
      </c>
      <c r="D18">
        <f t="shared" si="4"/>
        <v>0.82969406016000002</v>
      </c>
      <c r="E18">
        <f t="shared" si="4"/>
        <v>0.74269831394652996</v>
      </c>
      <c r="F18">
        <f t="shared" si="4"/>
        <v>0.65782138862781103</v>
      </c>
      <c r="G18">
        <f t="shared" si="4"/>
        <v>0.57572655149261198</v>
      </c>
      <c r="H18">
        <v>0.53</v>
      </c>
      <c r="I18">
        <v>0.48</v>
      </c>
      <c r="J18">
        <v>0.4</v>
      </c>
      <c r="L18" s="131">
        <v>0.01</v>
      </c>
      <c r="M18">
        <v>1</v>
      </c>
      <c r="N18">
        <v>0.91912489452065504</v>
      </c>
      <c r="O18">
        <v>0.82969406016000002</v>
      </c>
      <c r="P18">
        <v>0.74269831394652996</v>
      </c>
      <c r="Q18">
        <v>0.65782138862781103</v>
      </c>
      <c r="R18">
        <v>0.57572655149261198</v>
      </c>
      <c r="S18">
        <v>0.49715207086898899</v>
      </c>
      <c r="T18">
        <v>0.42288066241331801</v>
      </c>
      <c r="U18">
        <v>0.35367310086812898</v>
      </c>
    </row>
    <row r="19" spans="1:21" x14ac:dyDescent="0.25">
      <c r="A19" t="s">
        <v>185</v>
      </c>
      <c r="B19">
        <v>1</v>
      </c>
      <c r="C19">
        <v>0.97066605609340073</v>
      </c>
      <c r="D19">
        <v>0.92856472441440374</v>
      </c>
      <c r="E19">
        <v>0.87946812746096226</v>
      </c>
      <c r="F19">
        <v>0.82515036943339537</v>
      </c>
      <c r="G19">
        <v>0.76708378213066231</v>
      </c>
      <c r="H19">
        <v>0.70662148158534677</v>
      </c>
      <c r="I19">
        <v>0.64502482357866664</v>
      </c>
      <c r="J19">
        <v>0.58342155552389718</v>
      </c>
      <c r="L19" s="131">
        <v>1</v>
      </c>
      <c r="M19">
        <v>1</v>
      </c>
      <c r="N19">
        <v>0.96863749589257853</v>
      </c>
      <c r="O19">
        <v>0.92409330519571475</v>
      </c>
      <c r="P19">
        <v>0.87271782385106456</v>
      </c>
      <c r="Q19">
        <v>0.81633763361595046</v>
      </c>
      <c r="R19">
        <v>0.75646670556137985</v>
      </c>
      <c r="S19">
        <v>0.69448884513420706</v>
      </c>
      <c r="T19" s="132">
        <v>0.63168489413725881</v>
      </c>
      <c r="U19" s="133">
        <v>0.56919176148672901</v>
      </c>
    </row>
    <row r="20" spans="1:21" x14ac:dyDescent="0.25">
      <c r="A20" t="s">
        <v>186</v>
      </c>
      <c r="B20">
        <f t="shared" ref="B20" si="5">M20 *( ((1-$L20) * ($J$13-B$13)/($J$13-$B$13))+$L20)</f>
        <v>1</v>
      </c>
      <c r="C20">
        <f t="shared" si="3"/>
        <v>0.95310742784164204</v>
      </c>
      <c r="D20">
        <f t="shared" si="3"/>
        <v>0.90151505143565336</v>
      </c>
      <c r="E20">
        <f t="shared" si="3"/>
        <v>0.84714081031849764</v>
      </c>
      <c r="F20">
        <f>Q20 *( ((1-$L20) * ($J$13-F$13)/($J$13-$B$13))+$L20)</f>
        <v>0.78948537402880026</v>
      </c>
      <c r="G20">
        <f t="shared" si="3"/>
        <v>0.72912799598196931</v>
      </c>
      <c r="H20">
        <f t="shared" si="3"/>
        <v>0.66681893886705224</v>
      </c>
      <c r="I20">
        <f t="shared" si="3"/>
        <v>0.60347994044105013</v>
      </c>
      <c r="J20">
        <f t="shared" si="3"/>
        <v>0.54015528132586965</v>
      </c>
      <c r="L20" s="131">
        <v>0.7</v>
      </c>
      <c r="M20">
        <v>1</v>
      </c>
      <c r="N20">
        <v>0.98336480650328151</v>
      </c>
      <c r="O20">
        <v>0.96856988997218951</v>
      </c>
      <c r="P20">
        <v>0.94938194259831643</v>
      </c>
      <c r="Q20">
        <v>0.92462251012382013</v>
      </c>
      <c r="R20">
        <v>0.89421357997788686</v>
      </c>
      <c r="S20">
        <v>0.85828180250214636</v>
      </c>
      <c r="T20" s="132">
        <v>0.81721241934725553</v>
      </c>
      <c r="U20" s="133">
        <v>0.77165040189409961</v>
      </c>
    </row>
    <row r="21" spans="1:21" x14ac:dyDescent="0.25">
      <c r="A21" t="s">
        <v>192</v>
      </c>
      <c r="B21">
        <v>1</v>
      </c>
      <c r="C21">
        <v>0.96037713916813838</v>
      </c>
      <c r="D21">
        <v>0.89889345671912457</v>
      </c>
      <c r="E21">
        <v>0.82917077872424128</v>
      </c>
      <c r="F21">
        <v>0.75450573048137215</v>
      </c>
      <c r="G21">
        <v>0.67740500156783479</v>
      </c>
      <c r="H21">
        <v>0.59998104517898887</v>
      </c>
      <c r="I21">
        <v>0.52401090735460498</v>
      </c>
      <c r="J21">
        <v>0.45096827846919002</v>
      </c>
      <c r="L21" s="131">
        <v>1</v>
      </c>
      <c r="M21">
        <v>1</v>
      </c>
      <c r="N21">
        <v>0.99119137892754394</v>
      </c>
      <c r="O21">
        <v>0.96745312714685439</v>
      </c>
      <c r="P21">
        <v>0.93343776287519387</v>
      </c>
      <c r="Q21">
        <v>0.891470146524169</v>
      </c>
      <c r="R21">
        <v>0.84330010399261057</v>
      </c>
      <c r="S21">
        <v>0.79048597558253653</v>
      </c>
      <c r="T21" s="132">
        <v>0.73444048432377707</v>
      </c>
      <c r="U21" s="133">
        <v>0.67645241770378506</v>
      </c>
    </row>
    <row r="22" spans="1:21" x14ac:dyDescent="0.25">
      <c r="A22" t="s">
        <v>193</v>
      </c>
      <c r="B22">
        <v>1</v>
      </c>
      <c r="C22">
        <v>0.97979457699710037</v>
      </c>
      <c r="D22">
        <v>0.94868611089850396</v>
      </c>
      <c r="E22">
        <v>0.90984449370550213</v>
      </c>
      <c r="F22">
        <v>0.8648076806118975</v>
      </c>
      <c r="G22">
        <v>0.81486062669243375</v>
      </c>
      <c r="H22">
        <v>0.76121834561547574</v>
      </c>
      <c r="I22" s="132">
        <v>0.70505450606500242</v>
      </c>
      <c r="J22" s="133">
        <v>0.64745562869115425</v>
      </c>
      <c r="L22" s="131">
        <v>1</v>
      </c>
      <c r="M22">
        <v>1</v>
      </c>
      <c r="N22">
        <v>1.0244229014151878</v>
      </c>
      <c r="O22">
        <v>1.0470573337096607</v>
      </c>
      <c r="P22">
        <v>1.0583511731232522</v>
      </c>
      <c r="Q22">
        <v>1.0586878685956858</v>
      </c>
      <c r="R22">
        <v>1.0484363112166493</v>
      </c>
      <c r="S22">
        <v>1.0281363475405505</v>
      </c>
      <c r="T22">
        <v>0.99853295377597728</v>
      </c>
      <c r="U22">
        <v>0.96051109750885522</v>
      </c>
    </row>
    <row r="25" spans="1:21" x14ac:dyDescent="0.25">
      <c r="A25" t="s">
        <v>194</v>
      </c>
      <c r="B25">
        <v>2011</v>
      </c>
      <c r="C25">
        <v>2015</v>
      </c>
      <c r="D25">
        <v>2020</v>
      </c>
      <c r="E25">
        <v>2025</v>
      </c>
      <c r="F25">
        <v>2030</v>
      </c>
      <c r="G25">
        <v>2035</v>
      </c>
      <c r="H25">
        <v>2040</v>
      </c>
      <c r="I25">
        <v>2045</v>
      </c>
      <c r="J25">
        <v>2050</v>
      </c>
    </row>
    <row r="26" spans="1:21" x14ac:dyDescent="0.25">
      <c r="A26" t="s">
        <v>183</v>
      </c>
      <c r="B26" s="128">
        <f>M26 *( ((1-$L26) * ($J$25-B$25)/($J$25-$B$25))+$L26)</f>
        <v>1</v>
      </c>
      <c r="C26" s="128">
        <f t="shared" ref="C26:J32" si="6">N26 *( ((1-$L26) * ($J$25-C$25)/($J$25-$B$25))+$L26)</f>
        <v>0.96351175108395315</v>
      </c>
      <c r="D26" s="128">
        <f t="shared" si="6"/>
        <v>0.82756700097033919</v>
      </c>
      <c r="E26" s="128">
        <f t="shared" si="6"/>
        <v>0.65907692307692312</v>
      </c>
      <c r="F26" s="128">
        <f t="shared" si="6"/>
        <v>0.57676923076923081</v>
      </c>
      <c r="G26" s="128">
        <f t="shared" si="6"/>
        <v>0.50461538461538458</v>
      </c>
      <c r="H26" s="128">
        <f t="shared" si="6"/>
        <v>0.44307692307692315</v>
      </c>
      <c r="I26" s="128">
        <f t="shared" si="6"/>
        <v>0.38306610055282975</v>
      </c>
      <c r="J26" s="128">
        <f t="shared" si="6"/>
        <v>0.32200000000000006</v>
      </c>
      <c r="L26" s="131">
        <v>0.4</v>
      </c>
      <c r="M26" s="129">
        <v>1</v>
      </c>
      <c r="N26" s="129">
        <v>1.0266928495156877</v>
      </c>
      <c r="O26" s="129">
        <v>0.96056884041200075</v>
      </c>
      <c r="P26" s="129">
        <v>0.84</v>
      </c>
      <c r="Q26" s="129">
        <v>0.81499999999999995</v>
      </c>
      <c r="R26" s="129">
        <v>0.8</v>
      </c>
      <c r="S26" s="129">
        <v>0.8</v>
      </c>
      <c r="T26" s="129">
        <v>0.80320311406238487</v>
      </c>
      <c r="U26" s="130">
        <v>0.80500000000000005</v>
      </c>
    </row>
    <row r="27" spans="1:21" x14ac:dyDescent="0.25">
      <c r="A27" t="s">
        <v>189</v>
      </c>
      <c r="B27">
        <v>1</v>
      </c>
      <c r="C27">
        <v>0.94269827523702898</v>
      </c>
      <c r="D27">
        <v>0.8704707281939521</v>
      </c>
      <c r="E27">
        <v>0.79507803319538561</v>
      </c>
      <c r="F27">
        <v>0.71802684325578181</v>
      </c>
      <c r="G27">
        <v>0.6407901569972877</v>
      </c>
      <c r="H27">
        <v>0.56475593534673407</v>
      </c>
      <c r="I27">
        <v>0.49117518353683098</v>
      </c>
      <c r="J27">
        <v>0.42113601613284107</v>
      </c>
      <c r="L27" s="131">
        <v>1</v>
      </c>
      <c r="M27">
        <v>1</v>
      </c>
      <c r="N27">
        <v>1.0233569511931386</v>
      </c>
      <c r="O27">
        <v>1.0475156220639086</v>
      </c>
      <c r="P27">
        <v>1.0616910263627006</v>
      </c>
      <c r="Q27">
        <v>1.0656067164241856</v>
      </c>
      <c r="R27">
        <v>1.059265361566945</v>
      </c>
      <c r="S27">
        <v>1.0429434426476183</v>
      </c>
      <c r="T27" s="132">
        <v>1.0171580572455634</v>
      </c>
      <c r="U27" s="133">
        <v>0.98265070430996249</v>
      </c>
    </row>
    <row r="28" spans="1:21" x14ac:dyDescent="0.25">
      <c r="A28" t="s">
        <v>190</v>
      </c>
      <c r="B28">
        <v>1</v>
      </c>
      <c r="C28">
        <v>0.8681008661377525</v>
      </c>
      <c r="D28">
        <v>0.82063505628568123</v>
      </c>
      <c r="E28">
        <v>0.76657413838112798</v>
      </c>
      <c r="F28">
        <v>0.70806230839230022</v>
      </c>
      <c r="G28">
        <v>0.64686920406058424</v>
      </c>
      <c r="H28">
        <v>0.58454827036390222</v>
      </c>
      <c r="I28">
        <v>0.52246440692171991</v>
      </c>
      <c r="J28">
        <v>0.46178580409387204</v>
      </c>
      <c r="L28" s="131">
        <v>1</v>
      </c>
      <c r="M28">
        <v>1</v>
      </c>
      <c r="N28">
        <v>1.0360051488886759</v>
      </c>
      <c r="O28">
        <v>1.0700659136140198</v>
      </c>
      <c r="P28">
        <v>1.0916094052298311</v>
      </c>
      <c r="Q28">
        <v>1.1009577434461524</v>
      </c>
      <c r="R28">
        <v>1.0984571389708033</v>
      </c>
      <c r="S28">
        <v>1.0846403549839916</v>
      </c>
      <c r="T28" s="132">
        <v>1.0602479862686138</v>
      </c>
      <c r="U28" s="133">
        <v>1.0261906757641601</v>
      </c>
    </row>
    <row r="29" spans="1:21" x14ac:dyDescent="0.25">
      <c r="A29" t="s">
        <v>184</v>
      </c>
      <c r="B29">
        <v>1</v>
      </c>
      <c r="C29">
        <v>0.88810445596450405</v>
      </c>
      <c r="D29">
        <v>0.72</v>
      </c>
      <c r="E29">
        <v>0.61</v>
      </c>
      <c r="F29">
        <v>0.53</v>
      </c>
      <c r="G29">
        <v>0.48</v>
      </c>
      <c r="H29">
        <v>0.42</v>
      </c>
      <c r="I29" s="132">
        <v>0.38</v>
      </c>
      <c r="J29" s="133">
        <v>0.31</v>
      </c>
      <c r="L29" s="131">
        <v>1</v>
      </c>
      <c r="M29">
        <v>1</v>
      </c>
      <c r="N29">
        <v>0.9950489716042088</v>
      </c>
      <c r="O29">
        <v>1.0050023440336722</v>
      </c>
      <c r="P29">
        <v>1.0083470430432748</v>
      </c>
      <c r="Q29">
        <v>1.003505544190757</v>
      </c>
      <c r="R29">
        <v>0.99040975868121917</v>
      </c>
      <c r="S29">
        <v>0.96891957310183319</v>
      </c>
      <c r="T29" s="132">
        <v>0.93881297900526051</v>
      </c>
      <c r="U29" s="133">
        <v>0.90009377047689332</v>
      </c>
    </row>
    <row r="30" spans="1:21" x14ac:dyDescent="0.25">
      <c r="A30" t="s">
        <v>191</v>
      </c>
      <c r="B30">
        <f>M30</f>
        <v>1</v>
      </c>
      <c r="C30">
        <f>N30*$L$30</f>
        <v>0.87316864979462228</v>
      </c>
      <c r="D30">
        <f t="shared" ref="D30:J30" si="7">O30*$L$30</f>
        <v>0.78820935715200002</v>
      </c>
      <c r="E30">
        <f t="shared" si="7"/>
        <v>0.70556339824920344</v>
      </c>
      <c r="F30">
        <f t="shared" si="7"/>
        <v>0.6249303191964205</v>
      </c>
      <c r="G30">
        <f t="shared" si="7"/>
        <v>0.54694022391798136</v>
      </c>
      <c r="H30">
        <f t="shared" si="7"/>
        <v>0.47229446732553954</v>
      </c>
      <c r="I30">
        <f t="shared" si="7"/>
        <v>0.40173662929265208</v>
      </c>
      <c r="J30">
        <f t="shared" si="7"/>
        <v>0.33598944582472251</v>
      </c>
      <c r="L30" s="131">
        <v>0.95</v>
      </c>
      <c r="M30">
        <v>1</v>
      </c>
      <c r="N30">
        <v>0.91912489452065504</v>
      </c>
      <c r="O30">
        <v>0.82969406016000002</v>
      </c>
      <c r="P30">
        <v>0.74269831394652996</v>
      </c>
      <c r="Q30">
        <v>0.65782138862781103</v>
      </c>
      <c r="R30">
        <v>0.57572655149261198</v>
      </c>
      <c r="S30">
        <v>0.49715207086898899</v>
      </c>
      <c r="T30">
        <v>0.42288066241331801</v>
      </c>
      <c r="U30">
        <v>0.35367310086812898</v>
      </c>
    </row>
    <row r="31" spans="1:21" x14ac:dyDescent="0.25">
      <c r="A31" t="s">
        <v>185</v>
      </c>
      <c r="B31">
        <v>1</v>
      </c>
      <c r="C31">
        <v>0.97066605609340073</v>
      </c>
      <c r="D31">
        <v>0.92856472441440374</v>
      </c>
      <c r="E31">
        <v>0.87946812746096226</v>
      </c>
      <c r="F31">
        <v>0.82515036943339537</v>
      </c>
      <c r="G31">
        <v>0.76708378213066231</v>
      </c>
      <c r="H31">
        <v>0.70662148158534677</v>
      </c>
      <c r="I31">
        <v>0.64502482357866664</v>
      </c>
      <c r="J31">
        <v>0.58342155552389718</v>
      </c>
      <c r="L31" s="131">
        <v>1</v>
      </c>
      <c r="M31">
        <v>1</v>
      </c>
      <c r="N31">
        <v>0.96863749589257853</v>
      </c>
      <c r="O31">
        <v>0.92409330519571475</v>
      </c>
      <c r="P31">
        <v>0.87271782385106456</v>
      </c>
      <c r="Q31">
        <v>0.81633763361595046</v>
      </c>
      <c r="R31">
        <v>0.75646670556137985</v>
      </c>
      <c r="S31">
        <v>0.69448884513420706</v>
      </c>
      <c r="T31" s="132">
        <v>0.63168489413725881</v>
      </c>
      <c r="U31" s="133">
        <v>0.56919176148672901</v>
      </c>
    </row>
    <row r="32" spans="1:21" x14ac:dyDescent="0.25">
      <c r="A32" t="s">
        <v>186</v>
      </c>
      <c r="B32" s="128">
        <f t="shared" ref="B32" si="8">M32 *( ((1-$L32) * ($J$25-B$25)/($J$25-$B$25))+$L32)</f>
        <v>1</v>
      </c>
      <c r="C32" s="128">
        <f t="shared" si="6"/>
        <v>0.95310742784164204</v>
      </c>
      <c r="D32" s="128">
        <f t="shared" si="6"/>
        <v>0.90151505143565336</v>
      </c>
      <c r="E32" s="128">
        <f t="shared" si="6"/>
        <v>0.84714081031849764</v>
      </c>
      <c r="F32" s="128">
        <f t="shared" si="6"/>
        <v>0.78948537402880026</v>
      </c>
      <c r="G32" s="128">
        <f t="shared" si="6"/>
        <v>0.72912799598196931</v>
      </c>
      <c r="H32" s="128">
        <f t="shared" si="6"/>
        <v>0.66681893886705224</v>
      </c>
      <c r="I32" s="128">
        <f t="shared" si="6"/>
        <v>0.60347994044105013</v>
      </c>
      <c r="J32" s="128">
        <f t="shared" si="6"/>
        <v>0.54015528132586965</v>
      </c>
      <c r="L32" s="131">
        <v>0.7</v>
      </c>
      <c r="M32">
        <v>1</v>
      </c>
      <c r="N32">
        <v>0.98336480650328151</v>
      </c>
      <c r="O32">
        <v>0.96856988997218951</v>
      </c>
      <c r="P32">
        <v>0.94938194259831643</v>
      </c>
      <c r="Q32">
        <v>0.92462251012382013</v>
      </c>
      <c r="R32">
        <v>0.89421357997788686</v>
      </c>
      <c r="S32">
        <v>0.85828180250214636</v>
      </c>
      <c r="T32" s="132">
        <v>0.81721241934725553</v>
      </c>
      <c r="U32" s="133">
        <v>0.77165040189409961</v>
      </c>
    </row>
    <row r="33" spans="1:21" x14ac:dyDescent="0.25">
      <c r="A33" t="s">
        <v>192</v>
      </c>
      <c r="B33">
        <v>1</v>
      </c>
      <c r="C33">
        <v>0.96037713916813838</v>
      </c>
      <c r="D33">
        <v>0.89889345671912457</v>
      </c>
      <c r="E33">
        <v>0.82917077872424128</v>
      </c>
      <c r="F33">
        <v>0.75450573048137215</v>
      </c>
      <c r="G33">
        <v>0.67740500156783479</v>
      </c>
      <c r="H33">
        <v>0.59998104517898887</v>
      </c>
      <c r="I33">
        <v>0.52401090735460498</v>
      </c>
      <c r="J33">
        <v>0.45096827846919002</v>
      </c>
      <c r="L33" s="131">
        <v>1</v>
      </c>
      <c r="M33">
        <v>1</v>
      </c>
      <c r="N33">
        <v>0.99119137892754394</v>
      </c>
      <c r="O33">
        <v>0.96745312714685439</v>
      </c>
      <c r="P33">
        <v>0.93343776287519387</v>
      </c>
      <c r="Q33">
        <v>0.891470146524169</v>
      </c>
      <c r="R33">
        <v>0.84330010399261057</v>
      </c>
      <c r="S33">
        <v>0.79048597558253653</v>
      </c>
      <c r="T33" s="132">
        <v>0.73444048432377707</v>
      </c>
      <c r="U33" s="133">
        <v>0.67645241770378506</v>
      </c>
    </row>
    <row r="34" spans="1:21" x14ac:dyDescent="0.25">
      <c r="A34" t="s">
        <v>193</v>
      </c>
      <c r="B34">
        <v>1</v>
      </c>
      <c r="C34">
        <v>0.97979457699710037</v>
      </c>
      <c r="D34">
        <v>0.94868611089850396</v>
      </c>
      <c r="E34">
        <v>0.90984449370550213</v>
      </c>
      <c r="F34">
        <v>0.8648076806118975</v>
      </c>
      <c r="G34">
        <v>0.81486062669243375</v>
      </c>
      <c r="H34">
        <v>0.76121834561547574</v>
      </c>
      <c r="I34" s="132">
        <v>0.70505450606500242</v>
      </c>
      <c r="J34" s="133">
        <v>0.64745562869115425</v>
      </c>
      <c r="L34" s="131">
        <v>1</v>
      </c>
      <c r="M34">
        <v>1</v>
      </c>
      <c r="N34">
        <v>1.0244229014151878</v>
      </c>
      <c r="O34">
        <v>1.0470573337096607</v>
      </c>
      <c r="P34">
        <v>1.0583511731232522</v>
      </c>
      <c r="Q34">
        <v>1.0586878685956858</v>
      </c>
      <c r="R34">
        <v>1.0484363112166493</v>
      </c>
      <c r="S34">
        <v>1.0281363475405505</v>
      </c>
      <c r="T34">
        <v>0.99853295377597728</v>
      </c>
      <c r="U34">
        <v>0.96051109750885522</v>
      </c>
    </row>
    <row r="37" spans="1:21" x14ac:dyDescent="0.25">
      <c r="A37" t="s">
        <v>195</v>
      </c>
      <c r="B37">
        <v>2011</v>
      </c>
      <c r="C37">
        <v>2015</v>
      </c>
      <c r="D37">
        <v>2020</v>
      </c>
      <c r="E37">
        <v>2025</v>
      </c>
      <c r="F37">
        <v>2030</v>
      </c>
      <c r="G37">
        <v>2035</v>
      </c>
      <c r="H37">
        <v>2040</v>
      </c>
      <c r="I37">
        <v>2045</v>
      </c>
      <c r="J37">
        <v>2050</v>
      </c>
      <c r="M37">
        <v>2011</v>
      </c>
      <c r="N37">
        <v>2015</v>
      </c>
      <c r="O37">
        <v>2020</v>
      </c>
      <c r="P37">
        <v>2025</v>
      </c>
      <c r="Q37">
        <v>2030</v>
      </c>
      <c r="R37">
        <v>2035</v>
      </c>
      <c r="S37">
        <v>2040</v>
      </c>
      <c r="T37">
        <v>2045</v>
      </c>
      <c r="U37">
        <v>2050</v>
      </c>
    </row>
    <row r="38" spans="1:21" x14ac:dyDescent="0.25">
      <c r="A38" t="s">
        <v>183</v>
      </c>
      <c r="B38">
        <f>M38 *( ((1-$L38) * ($J$37-B$37)/($J$37-$B$37))+$L38)</f>
        <v>1</v>
      </c>
      <c r="C38">
        <f t="shared" ref="C38:J44" si="9">N38 *( ((1-$L38) * ($J$37-C$37)/($J$37-$B$37))+$L38)</f>
        <v>0.92455275053771757</v>
      </c>
      <c r="D38">
        <f t="shared" si="9"/>
        <v>0.84499247527436938</v>
      </c>
      <c r="E38">
        <f t="shared" si="9"/>
        <v>0.76731097914285717</v>
      </c>
      <c r="F38">
        <f t="shared" si="9"/>
        <v>0.69166297112995678</v>
      </c>
      <c r="G38">
        <f t="shared" si="9"/>
        <v>0.61820316022244459</v>
      </c>
      <c r="H38">
        <f t="shared" si="9"/>
        <v>0.54708625540709699</v>
      </c>
      <c r="I38">
        <f t="shared" si="9"/>
        <v>0.47846696567069014</v>
      </c>
      <c r="J38">
        <f t="shared" si="9"/>
        <v>0.41250000000000003</v>
      </c>
      <c r="L38" s="131">
        <v>0.75</v>
      </c>
      <c r="M38">
        <v>1</v>
      </c>
      <c r="N38">
        <v>0.94888308607818383</v>
      </c>
      <c r="O38">
        <v>0.89672670845443281</v>
      </c>
      <c r="P38">
        <v>0.84296135736820932</v>
      </c>
      <c r="Q38">
        <v>0.78758703281951281</v>
      </c>
      <c r="R38">
        <v>0.73060373480834362</v>
      </c>
      <c r="S38">
        <v>0.67201146333470185</v>
      </c>
      <c r="T38">
        <v>0.6118102183985874</v>
      </c>
      <c r="U38">
        <v>0.55000000000000004</v>
      </c>
    </row>
    <row r="39" spans="1:21" x14ac:dyDescent="0.25">
      <c r="A39" t="s">
        <v>189</v>
      </c>
      <c r="B39">
        <v>1</v>
      </c>
      <c r="C39">
        <v>0.94269827523702898</v>
      </c>
      <c r="D39">
        <v>0.8704707281939521</v>
      </c>
      <c r="E39">
        <v>0.79507803319538561</v>
      </c>
      <c r="F39">
        <v>0.71802684325578181</v>
      </c>
      <c r="G39">
        <v>0.6407901569972877</v>
      </c>
      <c r="H39">
        <v>0.56475593534673407</v>
      </c>
      <c r="I39">
        <v>0.49117518353683098</v>
      </c>
      <c r="J39">
        <v>0.42113601613284107</v>
      </c>
      <c r="L39" s="131">
        <v>1</v>
      </c>
      <c r="M39">
        <v>1</v>
      </c>
      <c r="N39">
        <v>1.0233569511931386</v>
      </c>
      <c r="O39">
        <v>1.0475156220639086</v>
      </c>
      <c r="P39">
        <v>1.0616910263627006</v>
      </c>
      <c r="Q39">
        <v>1.0656067164241856</v>
      </c>
      <c r="R39">
        <v>1.059265361566945</v>
      </c>
      <c r="S39">
        <v>1.0429434426476183</v>
      </c>
      <c r="T39" s="132">
        <v>1.0171580572455634</v>
      </c>
      <c r="U39" s="133">
        <v>0.98265070430996249</v>
      </c>
    </row>
    <row r="40" spans="1:21" x14ac:dyDescent="0.25">
      <c r="A40" t="s">
        <v>190</v>
      </c>
      <c r="B40">
        <v>1</v>
      </c>
      <c r="C40">
        <v>0.96455651793083608</v>
      </c>
      <c r="D40">
        <v>1.0029984021269438</v>
      </c>
      <c r="E40">
        <v>0.93692394691026759</v>
      </c>
      <c r="F40">
        <v>0.86540948803503359</v>
      </c>
      <c r="G40">
        <v>0.79061791607404741</v>
      </c>
      <c r="H40">
        <v>0.71444788600032505</v>
      </c>
      <c r="I40">
        <v>0.63856760845987992</v>
      </c>
      <c r="J40">
        <v>0.56440487167028808</v>
      </c>
      <c r="L40" s="131">
        <v>1</v>
      </c>
      <c r="M40">
        <v>1</v>
      </c>
      <c r="N40">
        <v>1.0360051488886759</v>
      </c>
      <c r="O40">
        <v>1.0700659136140198</v>
      </c>
      <c r="P40">
        <v>1.0916094052298311</v>
      </c>
      <c r="Q40">
        <v>1.1009577434461524</v>
      </c>
      <c r="R40">
        <v>1.0984571389708033</v>
      </c>
      <c r="S40">
        <v>1.0846403549839916</v>
      </c>
      <c r="T40" s="132">
        <v>1.0602479862686138</v>
      </c>
      <c r="U40" s="133">
        <v>1.0261906757641601</v>
      </c>
    </row>
    <row r="41" spans="1:21" x14ac:dyDescent="0.25">
      <c r="A41" t="s">
        <v>184</v>
      </c>
      <c r="B41">
        <v>1</v>
      </c>
      <c r="C41">
        <v>0.88810445596450405</v>
      </c>
      <c r="D41">
        <v>0.78624789060047529</v>
      </c>
      <c r="E41">
        <v>0.69793810627469499</v>
      </c>
      <c r="F41">
        <v>0.61916555925529615</v>
      </c>
      <c r="G41">
        <v>0.54809083732844166</v>
      </c>
      <c r="H41">
        <v>0.48336784112668468</v>
      </c>
      <c r="I41" s="132">
        <v>0.42398005503463382</v>
      </c>
      <c r="J41" s="133">
        <v>0.36926923917000753</v>
      </c>
      <c r="L41" s="131">
        <v>1</v>
      </c>
      <c r="M41">
        <v>1</v>
      </c>
      <c r="N41">
        <v>0.9950489716042088</v>
      </c>
      <c r="O41">
        <v>1.0050023440336722</v>
      </c>
      <c r="P41">
        <v>1.0083470430432748</v>
      </c>
      <c r="Q41">
        <v>1.003505544190757</v>
      </c>
      <c r="R41">
        <v>0.99040975868121917</v>
      </c>
      <c r="S41">
        <v>0.96891957310183319</v>
      </c>
      <c r="T41" s="132">
        <v>0.93881297900526051</v>
      </c>
      <c r="U41" s="133">
        <v>0.90009377047689332</v>
      </c>
    </row>
    <row r="42" spans="1:21" x14ac:dyDescent="0.25">
      <c r="A42" t="s">
        <v>191</v>
      </c>
      <c r="B42">
        <f>M42</f>
        <v>1</v>
      </c>
      <c r="C42">
        <f>N42*$L$42</f>
        <v>0.64338742616445854</v>
      </c>
      <c r="D42">
        <f t="shared" ref="D42:J42" si="10">O42*$L$42</f>
        <v>0.58078584211200002</v>
      </c>
      <c r="E42">
        <f t="shared" si="10"/>
        <v>0.51988881976257095</v>
      </c>
      <c r="F42">
        <f t="shared" si="10"/>
        <v>0.46047497203946769</v>
      </c>
      <c r="G42">
        <f t="shared" si="10"/>
        <v>0.40300858604482837</v>
      </c>
      <c r="H42">
        <f t="shared" si="10"/>
        <v>0.3480064496082923</v>
      </c>
      <c r="I42">
        <f t="shared" si="10"/>
        <v>0.29601646368932261</v>
      </c>
      <c r="J42">
        <f t="shared" si="10"/>
        <v>0.24757117060769027</v>
      </c>
      <c r="L42" s="131">
        <v>0.7</v>
      </c>
      <c r="M42">
        <v>1</v>
      </c>
      <c r="N42">
        <v>0.91912489452065504</v>
      </c>
      <c r="O42">
        <v>0.82969406016000002</v>
      </c>
      <c r="P42">
        <v>0.74269831394652996</v>
      </c>
      <c r="Q42">
        <v>0.65782138862781103</v>
      </c>
      <c r="R42">
        <v>0.57572655149261198</v>
      </c>
      <c r="S42">
        <v>0.49715207086898899</v>
      </c>
      <c r="T42">
        <v>0.42288066241331801</v>
      </c>
      <c r="U42">
        <v>0.35367310086812898</v>
      </c>
    </row>
    <row r="43" spans="1:21" x14ac:dyDescent="0.25">
      <c r="A43" t="s">
        <v>185</v>
      </c>
      <c r="B43">
        <v>1</v>
      </c>
      <c r="C43">
        <v>0.97066605609340073</v>
      </c>
      <c r="D43">
        <v>0.92856472441440374</v>
      </c>
      <c r="E43">
        <v>0.87946812746096226</v>
      </c>
      <c r="F43">
        <v>0.82515036943339537</v>
      </c>
      <c r="G43">
        <v>0.76708378213066231</v>
      </c>
      <c r="H43">
        <v>0.70662148158534677</v>
      </c>
      <c r="I43">
        <v>0.64502482357866664</v>
      </c>
      <c r="J43">
        <v>0.58342155552389718</v>
      </c>
      <c r="L43" s="131">
        <v>1</v>
      </c>
      <c r="M43">
        <v>1</v>
      </c>
      <c r="N43">
        <v>0.96863749589257853</v>
      </c>
      <c r="O43">
        <v>0.92409330519571475</v>
      </c>
      <c r="P43">
        <v>0.87271782385106456</v>
      </c>
      <c r="Q43">
        <v>0.81633763361595046</v>
      </c>
      <c r="R43">
        <v>0.75646670556137985</v>
      </c>
      <c r="S43">
        <v>0.69448884513420706</v>
      </c>
      <c r="T43" s="132">
        <v>0.63168489413725881</v>
      </c>
      <c r="U43" s="133">
        <v>0.56919176148672901</v>
      </c>
    </row>
    <row r="44" spans="1:21" x14ac:dyDescent="0.25">
      <c r="A44" t="s">
        <v>186</v>
      </c>
      <c r="B44">
        <f t="shared" ref="B44" si="11">M44 *( ((1-$L44) * ($J$37-B$37)/($J$37-$B$37))+$L44)</f>
        <v>1</v>
      </c>
      <c r="C44">
        <f t="shared" si="9"/>
        <v>0.98336480650328151</v>
      </c>
      <c r="D44">
        <f t="shared" si="9"/>
        <v>0.96856988997218951</v>
      </c>
      <c r="E44">
        <f t="shared" si="9"/>
        <v>0.94938194259831643</v>
      </c>
      <c r="F44">
        <f t="shared" si="9"/>
        <v>0.92462251012382013</v>
      </c>
      <c r="G44">
        <f t="shared" si="9"/>
        <v>0.89421357997788686</v>
      </c>
      <c r="H44">
        <f t="shared" si="9"/>
        <v>0.85828180250214636</v>
      </c>
      <c r="I44">
        <f t="shared" si="9"/>
        <v>0.81721241934725553</v>
      </c>
      <c r="J44">
        <f t="shared" si="9"/>
        <v>0.77165040189409961</v>
      </c>
      <c r="L44" s="131">
        <v>1</v>
      </c>
      <c r="M44">
        <v>1</v>
      </c>
      <c r="N44">
        <v>0.98336480650328151</v>
      </c>
      <c r="O44">
        <v>0.96856988997218951</v>
      </c>
      <c r="P44">
        <v>0.94938194259831643</v>
      </c>
      <c r="Q44">
        <v>0.92462251012382013</v>
      </c>
      <c r="R44">
        <v>0.89421357997788686</v>
      </c>
      <c r="S44">
        <v>0.85828180250214636</v>
      </c>
      <c r="T44" s="132">
        <v>0.81721241934725553</v>
      </c>
      <c r="U44" s="133">
        <v>0.77165040189409961</v>
      </c>
    </row>
    <row r="45" spans="1:21" x14ac:dyDescent="0.25">
      <c r="A45" t="s">
        <v>192</v>
      </c>
      <c r="B45">
        <v>1</v>
      </c>
      <c r="C45">
        <v>0.96037713916813838</v>
      </c>
      <c r="D45">
        <v>0.89889345671912457</v>
      </c>
      <c r="E45">
        <v>0.82917077872424128</v>
      </c>
      <c r="F45">
        <v>0.75450573048137215</v>
      </c>
      <c r="G45">
        <v>0.67740500156783479</v>
      </c>
      <c r="H45">
        <v>0.59998104517898887</v>
      </c>
      <c r="I45">
        <v>0.52401090735460498</v>
      </c>
      <c r="J45">
        <v>0.45096827846919002</v>
      </c>
      <c r="L45" s="131">
        <v>0.8</v>
      </c>
      <c r="M45">
        <v>1</v>
      </c>
      <c r="N45">
        <v>0.99119137892754394</v>
      </c>
      <c r="O45">
        <v>0.96745312714685439</v>
      </c>
      <c r="P45">
        <v>0.93343776287519387</v>
      </c>
      <c r="Q45">
        <v>0.891470146524169</v>
      </c>
      <c r="R45">
        <v>0.84330010399261057</v>
      </c>
      <c r="S45">
        <v>0.79048597558253653</v>
      </c>
      <c r="T45" s="132">
        <v>0.73444048432377707</v>
      </c>
      <c r="U45" s="133">
        <v>0.67645241770378506</v>
      </c>
    </row>
    <row r="46" spans="1:21" x14ac:dyDescent="0.25">
      <c r="A46" t="s">
        <v>193</v>
      </c>
      <c r="B46">
        <v>1</v>
      </c>
      <c r="C46">
        <v>0.97979457699710037</v>
      </c>
      <c r="D46">
        <v>0.94868611089850396</v>
      </c>
      <c r="E46">
        <v>0.90984449370550213</v>
      </c>
      <c r="F46">
        <v>0.8648076806118975</v>
      </c>
      <c r="G46">
        <v>0.81486062669243375</v>
      </c>
      <c r="H46">
        <v>0.76121834561547574</v>
      </c>
      <c r="I46" s="132">
        <v>0.70505450606500242</v>
      </c>
      <c r="J46" s="133">
        <v>0.64745562869115425</v>
      </c>
      <c r="L46" s="131">
        <v>1</v>
      </c>
      <c r="M46">
        <v>1</v>
      </c>
      <c r="N46">
        <v>1.0244229014151878</v>
      </c>
      <c r="O46">
        <v>1.0470573337096607</v>
      </c>
      <c r="P46">
        <v>1.0583511731232522</v>
      </c>
      <c r="Q46">
        <v>1.0586878685956858</v>
      </c>
      <c r="R46">
        <v>1.0484363112166493</v>
      </c>
      <c r="S46">
        <v>1.0281363475405505</v>
      </c>
      <c r="T46">
        <v>0.99853295377597728</v>
      </c>
      <c r="U46">
        <v>0.96051109750885522</v>
      </c>
    </row>
    <row r="49" spans="1:23" x14ac:dyDescent="0.25">
      <c r="L49" s="131">
        <v>0.8</v>
      </c>
    </row>
    <row r="50" spans="1:23" x14ac:dyDescent="0.25">
      <c r="L50" s="131">
        <v>0.7</v>
      </c>
    </row>
    <row r="51" spans="1:23" x14ac:dyDescent="0.25">
      <c r="L51" s="131">
        <v>0.55000000000000004</v>
      </c>
    </row>
    <row r="52" spans="1:23" x14ac:dyDescent="0.25">
      <c r="L52" s="131">
        <v>0.7</v>
      </c>
    </row>
    <row r="53" spans="1:23" x14ac:dyDescent="0.25">
      <c r="L53" s="131">
        <v>0.6</v>
      </c>
      <c r="O53">
        <v>1</v>
      </c>
      <c r="P53">
        <v>1.0636862891711933</v>
      </c>
      <c r="Q53">
        <v>1.1360380689988867</v>
      </c>
      <c r="R53">
        <v>1.1949975229463583</v>
      </c>
      <c r="S53">
        <v>1.2393966530083875</v>
      </c>
      <c r="T53">
        <v>1.2685029638517737</v>
      </c>
      <c r="U53">
        <v>1.2820371962980606</v>
      </c>
      <c r="V53">
        <v>1.2801494940999296</v>
      </c>
      <c r="W53">
        <v>1.2634080483985233</v>
      </c>
    </row>
    <row r="54" spans="1:23" x14ac:dyDescent="0.25">
      <c r="L54" s="131">
        <v>0.95</v>
      </c>
      <c r="O54">
        <v>1</v>
      </c>
    </row>
    <row r="55" spans="1:23" x14ac:dyDescent="0.25">
      <c r="L55" s="131">
        <v>0.8</v>
      </c>
      <c r="O55">
        <v>1.0636862891711933</v>
      </c>
    </row>
    <row r="56" spans="1:23" x14ac:dyDescent="0.25">
      <c r="L56" s="131">
        <v>0.65</v>
      </c>
      <c r="O56">
        <v>1.1360380689988867</v>
      </c>
    </row>
    <row r="57" spans="1:23" x14ac:dyDescent="0.25">
      <c r="L57" s="131">
        <v>0.55000000000000004</v>
      </c>
      <c r="O57">
        <v>1.1949975229463583</v>
      </c>
    </row>
    <row r="58" spans="1:23" x14ac:dyDescent="0.25">
      <c r="A58" t="s">
        <v>196</v>
      </c>
      <c r="O58">
        <v>1.2393966530083875</v>
      </c>
    </row>
    <row r="59" spans="1:23" x14ac:dyDescent="0.25">
      <c r="A59" t="s">
        <v>187</v>
      </c>
      <c r="B59">
        <v>2011</v>
      </c>
      <c r="C59">
        <v>2015</v>
      </c>
      <c r="D59">
        <v>2020</v>
      </c>
      <c r="E59">
        <v>2025</v>
      </c>
      <c r="F59">
        <v>2030</v>
      </c>
      <c r="G59">
        <v>2035</v>
      </c>
      <c r="H59">
        <v>2040</v>
      </c>
      <c r="I59">
        <v>2045</v>
      </c>
      <c r="J59">
        <v>2050</v>
      </c>
      <c r="O59">
        <v>1.2685029638517737</v>
      </c>
    </row>
    <row r="60" spans="1:23" x14ac:dyDescent="0.25">
      <c r="A60" t="s">
        <v>183</v>
      </c>
      <c r="B60">
        <v>1</v>
      </c>
      <c r="C60">
        <v>0.97280084082027984</v>
      </c>
      <c r="D60">
        <v>0.94634147590064344</v>
      </c>
      <c r="E60">
        <v>0.92060178345925059</v>
      </c>
      <c r="F60">
        <v>0.89556218900980822</v>
      </c>
      <c r="G60">
        <v>0.86770484505190026</v>
      </c>
      <c r="H60">
        <v>0.86826745267312966</v>
      </c>
      <c r="I60">
        <v>0.8205694578735524</v>
      </c>
      <c r="J60">
        <v>0.764380908049068</v>
      </c>
      <c r="O60">
        <v>1.2820371962980606</v>
      </c>
    </row>
    <row r="61" spans="1:23" x14ac:dyDescent="0.25">
      <c r="A61" t="s">
        <v>189</v>
      </c>
      <c r="O61">
        <v>1.2801494940999296</v>
      </c>
    </row>
    <row r="62" spans="1:23" x14ac:dyDescent="0.25">
      <c r="A62" t="s">
        <v>190</v>
      </c>
      <c r="O62">
        <v>1.2634080483985233</v>
      </c>
    </row>
    <row r="63" spans="1:23" x14ac:dyDescent="0.25">
      <c r="A63" t="s">
        <v>184</v>
      </c>
      <c r="B63">
        <v>1</v>
      </c>
      <c r="C63">
        <v>1.1524085432426765</v>
      </c>
      <c r="D63">
        <v>1.266590386019693</v>
      </c>
      <c r="E63">
        <v>1.34110665573721</v>
      </c>
      <c r="F63">
        <v>1.5401242415724308</v>
      </c>
      <c r="G63">
        <v>1.560758150025898</v>
      </c>
      <c r="H63">
        <v>1.6377078064856714</v>
      </c>
      <c r="I63">
        <v>1.6152410978661147</v>
      </c>
      <c r="J63">
        <v>1.6418217183247257</v>
      </c>
    </row>
    <row r="64" spans="1:23" x14ac:dyDescent="0.25">
      <c r="A64" t="s">
        <v>191</v>
      </c>
    </row>
    <row r="65" spans="1:22" x14ac:dyDescent="0.25">
      <c r="A65" t="s">
        <v>185</v>
      </c>
      <c r="B65">
        <v>1</v>
      </c>
      <c r="C65">
        <v>0.98992909799136319</v>
      </c>
      <c r="D65">
        <v>1.0199247691437474</v>
      </c>
      <c r="E65">
        <v>1.1010866567358211</v>
      </c>
      <c r="F65">
        <v>1.1254219252373558</v>
      </c>
      <c r="G65">
        <v>1.1710290906613008</v>
      </c>
      <c r="H65">
        <v>1.224953862337343</v>
      </c>
      <c r="I65">
        <v>1.2196421821475263</v>
      </c>
      <c r="J65">
        <v>1.1744291853268349</v>
      </c>
    </row>
    <row r="66" spans="1:22" x14ac:dyDescent="0.25">
      <c r="A66" t="s">
        <v>186</v>
      </c>
      <c r="B66">
        <v>1</v>
      </c>
      <c r="C66">
        <v>1.1393844643828515</v>
      </c>
      <c r="D66">
        <v>1.1316704247380274</v>
      </c>
      <c r="E66">
        <v>1.1872942118771377</v>
      </c>
      <c r="F66">
        <v>1.1782066387598396</v>
      </c>
      <c r="G66">
        <v>1.1487282783019852</v>
      </c>
      <c r="H66">
        <v>1.126838832807793</v>
      </c>
      <c r="I66">
        <v>1.0998759758153516</v>
      </c>
      <c r="J66">
        <v>1.0479100024419044</v>
      </c>
    </row>
    <row r="67" spans="1:22" x14ac:dyDescent="0.25">
      <c r="A67" t="s">
        <v>192</v>
      </c>
    </row>
    <row r="68" spans="1:22" x14ac:dyDescent="0.25">
      <c r="A68" t="s">
        <v>193</v>
      </c>
    </row>
    <row r="69" spans="1:22" x14ac:dyDescent="0.25">
      <c r="L69" t="s">
        <v>197</v>
      </c>
      <c r="M69" t="s">
        <v>183</v>
      </c>
      <c r="N69">
        <v>1</v>
      </c>
      <c r="O69">
        <v>1.2</v>
      </c>
      <c r="P69">
        <v>0.7817457034754689</v>
      </c>
      <c r="Q69">
        <v>0.66151649545376789</v>
      </c>
      <c r="R69">
        <v>0.5439540478792898</v>
      </c>
      <c r="S69">
        <v>0.43126736712119096</v>
      </c>
      <c r="T69">
        <v>0.32539917626865272</v>
      </c>
      <c r="U69" s="132">
        <v>0.2279636774339007</v>
      </c>
      <c r="V69" s="133">
        <v>0.14022048203429446</v>
      </c>
    </row>
    <row r="70" spans="1:22" x14ac:dyDescent="0.25">
      <c r="N70">
        <v>1</v>
      </c>
      <c r="O70">
        <v>1.0233569511931386</v>
      </c>
      <c r="P70">
        <v>1.0475156220639086</v>
      </c>
      <c r="Q70">
        <v>1.0616910263627006</v>
      </c>
      <c r="R70">
        <v>1.0656067164241856</v>
      </c>
      <c r="S70">
        <v>1.059265361566945</v>
      </c>
      <c r="T70">
        <v>1.0429434426476183</v>
      </c>
      <c r="U70" s="132">
        <v>1.0171580572455634</v>
      </c>
      <c r="V70" s="133">
        <v>0.98265070430996249</v>
      </c>
    </row>
    <row r="71" spans="1:22" x14ac:dyDescent="0.25">
      <c r="M71" t="s">
        <v>190</v>
      </c>
      <c r="N71">
        <v>1</v>
      </c>
      <c r="O71">
        <v>1.0360051488886759</v>
      </c>
      <c r="P71">
        <v>1.0700659136140198</v>
      </c>
      <c r="Q71">
        <v>1.0916094052298311</v>
      </c>
      <c r="R71">
        <v>1.1009577434461524</v>
      </c>
      <c r="S71">
        <v>1.0984571389708033</v>
      </c>
      <c r="T71">
        <v>1.0846403549839916</v>
      </c>
      <c r="U71" s="132">
        <v>1.0602479862686138</v>
      </c>
      <c r="V71" s="133">
        <v>1.0261906757641601</v>
      </c>
    </row>
    <row r="72" spans="1:22" x14ac:dyDescent="0.25">
      <c r="B72">
        <v>1</v>
      </c>
      <c r="C72">
        <v>0.97979457699710037</v>
      </c>
      <c r="D72">
        <v>0.94868611089850396</v>
      </c>
      <c r="E72">
        <v>0.90984449370550213</v>
      </c>
      <c r="F72">
        <v>0.8648076806118975</v>
      </c>
      <c r="G72">
        <v>0.81486062669243375</v>
      </c>
      <c r="H72">
        <v>0.76121834561547574</v>
      </c>
      <c r="I72" s="132">
        <v>0.70505450606500242</v>
      </c>
      <c r="J72" s="133">
        <v>0.64745562869115425</v>
      </c>
      <c r="M72" t="s">
        <v>184</v>
      </c>
      <c r="N72">
        <v>1</v>
      </c>
      <c r="O72">
        <v>0.9950489716042088</v>
      </c>
      <c r="P72">
        <v>1.0050023440336722</v>
      </c>
      <c r="Q72">
        <v>1.0083470430432748</v>
      </c>
      <c r="R72">
        <v>1.003505544190757</v>
      </c>
      <c r="S72">
        <v>0.99040975868121917</v>
      </c>
      <c r="T72">
        <v>0.96891957310183319</v>
      </c>
      <c r="U72" s="132">
        <v>0.93881297900526051</v>
      </c>
      <c r="V72" s="133">
        <v>0.90009377047689332</v>
      </c>
    </row>
    <row r="73" spans="1:22" x14ac:dyDescent="0.25">
      <c r="M73" t="s">
        <v>191</v>
      </c>
      <c r="N73">
        <v>1</v>
      </c>
      <c r="O73">
        <v>0.9635986797393965</v>
      </c>
      <c r="P73">
        <v>0.92583886541459282</v>
      </c>
      <c r="Q73">
        <v>0.88578697993622824</v>
      </c>
      <c r="R73">
        <v>0.84252985735581754</v>
      </c>
      <c r="S73">
        <v>0.79621757121318693</v>
      </c>
      <c r="T73">
        <v>0.74716496199963645</v>
      </c>
      <c r="U73" s="132">
        <v>0.69587957105989007</v>
      </c>
      <c r="V73" s="133">
        <v>0.6430420015784164</v>
      </c>
    </row>
    <row r="74" spans="1:22" x14ac:dyDescent="0.25">
      <c r="M74" t="s">
        <v>185</v>
      </c>
      <c r="N74">
        <v>1</v>
      </c>
      <c r="O74">
        <v>0.96863749589257853</v>
      </c>
      <c r="P74">
        <v>0.92409330519571475</v>
      </c>
      <c r="Q74">
        <v>0.87271782385106456</v>
      </c>
      <c r="R74">
        <v>0.81633763361595046</v>
      </c>
      <c r="S74">
        <v>0.75646670556137985</v>
      </c>
      <c r="T74">
        <v>0.69448884513420706</v>
      </c>
      <c r="U74" s="132">
        <v>0.63168489413725881</v>
      </c>
      <c r="V74" s="133">
        <v>0.56919176148672901</v>
      </c>
    </row>
    <row r="75" spans="1:22" x14ac:dyDescent="0.25">
      <c r="M75" t="s">
        <v>186</v>
      </c>
      <c r="N75">
        <v>1</v>
      </c>
      <c r="O75">
        <v>0.98336480650328151</v>
      </c>
      <c r="P75">
        <v>0.96856988997218951</v>
      </c>
      <c r="Q75">
        <v>0.94938194259831643</v>
      </c>
      <c r="R75">
        <v>0.92462251012382013</v>
      </c>
      <c r="S75">
        <v>0.89421357997788686</v>
      </c>
      <c r="T75">
        <v>0.85828180250214636</v>
      </c>
      <c r="U75" s="132">
        <v>0.81721241934725553</v>
      </c>
      <c r="V75" s="133">
        <v>0.77165040189409961</v>
      </c>
    </row>
    <row r="76" spans="1:22" x14ac:dyDescent="0.25">
      <c r="M76" t="s">
        <v>192</v>
      </c>
      <c r="N76">
        <v>1</v>
      </c>
      <c r="O76">
        <v>0.99119137892754394</v>
      </c>
      <c r="P76">
        <v>0.96745312714685439</v>
      </c>
      <c r="Q76">
        <v>0.93343776287519387</v>
      </c>
      <c r="R76">
        <v>0.891470146524169</v>
      </c>
      <c r="S76">
        <v>0.84330010399261057</v>
      </c>
      <c r="T76">
        <v>0.79048597558253653</v>
      </c>
      <c r="U76" s="132">
        <v>0.73444048432377707</v>
      </c>
      <c r="V76" s="133">
        <v>0.67645241770378506</v>
      </c>
    </row>
    <row r="77" spans="1:22" x14ac:dyDescent="0.25">
      <c r="M77" t="s">
        <v>193</v>
      </c>
      <c r="N77">
        <v>1</v>
      </c>
      <c r="O77">
        <v>1.0244229014151878</v>
      </c>
      <c r="P77">
        <v>1.0470573337096607</v>
      </c>
      <c r="Q77">
        <v>1.0583511731232522</v>
      </c>
      <c r="R77">
        <v>1.0586878685956858</v>
      </c>
      <c r="S77">
        <v>1.0484363112166493</v>
      </c>
      <c r="T77">
        <v>1.0281363475405505</v>
      </c>
      <c r="U77">
        <v>0.99853295377597728</v>
      </c>
      <c r="V77">
        <v>0.96051109750885522</v>
      </c>
    </row>
    <row r="85" spans="3:11" x14ac:dyDescent="0.25">
      <c r="C85" s="132"/>
      <c r="D85" s="132"/>
      <c r="E85" s="132"/>
      <c r="F85" s="132"/>
      <c r="G85" s="132"/>
      <c r="H85" s="132"/>
      <c r="I85" s="132"/>
      <c r="J85" s="132"/>
      <c r="K85" s="132"/>
    </row>
    <row r="86" spans="3:11" x14ac:dyDescent="0.25">
      <c r="C86" s="133"/>
      <c r="D86" s="133"/>
      <c r="E86" s="133"/>
      <c r="F86" s="133"/>
      <c r="G86" s="133"/>
      <c r="H86" s="133"/>
      <c r="I86" s="133"/>
      <c r="J86" s="133"/>
      <c r="K86" s="133"/>
    </row>
    <row r="87" spans="3:11" x14ac:dyDescent="0.25">
      <c r="C87" s="133"/>
      <c r="D87" s="133"/>
      <c r="E87" s="133"/>
      <c r="F87" s="133"/>
      <c r="G87" s="133"/>
      <c r="H87" s="133"/>
      <c r="I87" s="133"/>
      <c r="J87" s="133"/>
      <c r="K87" s="133"/>
    </row>
    <row r="88" spans="3:11" x14ac:dyDescent="0.25">
      <c r="C88" s="133"/>
      <c r="D88" s="133"/>
      <c r="E88" s="133"/>
      <c r="F88" s="133"/>
      <c r="G88" s="133"/>
      <c r="H88" s="133"/>
      <c r="I88" s="133"/>
      <c r="J88" s="133"/>
      <c r="K88" s="133"/>
    </row>
    <row r="89" spans="3:11" x14ac:dyDescent="0.25">
      <c r="C89" s="133"/>
      <c r="D89" s="133"/>
      <c r="E89" s="133"/>
      <c r="F89" s="133"/>
      <c r="G89" s="133"/>
      <c r="H89" s="133"/>
      <c r="I89" s="133"/>
      <c r="J89" s="133"/>
      <c r="K89" s="133"/>
    </row>
    <row r="90" spans="3:11" x14ac:dyDescent="0.25">
      <c r="C90" s="133"/>
      <c r="D90" s="133"/>
      <c r="E90" s="133"/>
      <c r="F90" s="133"/>
      <c r="G90" s="133"/>
      <c r="H90" s="133"/>
      <c r="I90" s="133"/>
      <c r="J90" s="133"/>
      <c r="K90" s="133"/>
    </row>
    <row r="91" spans="3:11" x14ac:dyDescent="0.25">
      <c r="C91" s="133"/>
      <c r="D91" s="133"/>
      <c r="E91" s="133"/>
      <c r="F91" s="133"/>
      <c r="G91" s="133"/>
      <c r="H91" s="133"/>
      <c r="I91" s="133"/>
      <c r="J91" s="133"/>
      <c r="K91" s="133"/>
    </row>
    <row r="92" spans="3:11" x14ac:dyDescent="0.25">
      <c r="C92" s="133"/>
      <c r="D92" s="133"/>
      <c r="E92" s="133"/>
      <c r="F92" s="133"/>
      <c r="G92" s="133"/>
      <c r="H92" s="133"/>
      <c r="I92" s="133"/>
      <c r="J92" s="133"/>
      <c r="K92" s="133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2:U119"/>
  <sheetViews>
    <sheetView workbookViewId="0">
      <pane ySplit="2" topLeftCell="A27" activePane="bottomLeft" state="frozen"/>
      <selection activeCell="J29" sqref="J29"/>
      <selection pane="bottomLeft" activeCell="H3" sqref="H3"/>
    </sheetView>
  </sheetViews>
  <sheetFormatPr baseColWidth="10" defaultColWidth="11.42578125" defaultRowHeight="15" x14ac:dyDescent="0.25"/>
  <sheetData>
    <row r="2" spans="1:21" ht="15.75" thickBot="1" x14ac:dyDescent="0.3">
      <c r="C2">
        <v>2011</v>
      </c>
      <c r="D2">
        <v>2015</v>
      </c>
      <c r="E2">
        <v>2020</v>
      </c>
      <c r="F2">
        <v>2025</v>
      </c>
      <c r="G2">
        <v>2030</v>
      </c>
      <c r="H2">
        <v>2035</v>
      </c>
      <c r="I2">
        <v>2040</v>
      </c>
      <c r="J2">
        <v>2045</v>
      </c>
      <c r="K2">
        <v>2050</v>
      </c>
      <c r="O2">
        <v>2020</v>
      </c>
      <c r="P2">
        <v>2025</v>
      </c>
      <c r="Q2">
        <v>2030</v>
      </c>
      <c r="R2">
        <v>2035</v>
      </c>
      <c r="S2">
        <v>2040</v>
      </c>
      <c r="T2">
        <v>2045</v>
      </c>
      <c r="U2">
        <v>2050</v>
      </c>
    </row>
    <row r="3" spans="1:21" x14ac:dyDescent="0.25">
      <c r="A3" s="136" t="s">
        <v>183</v>
      </c>
      <c r="B3" s="137" t="s">
        <v>198</v>
      </c>
      <c r="C3" s="137">
        <v>1</v>
      </c>
      <c r="D3" s="137">
        <v>0.9</v>
      </c>
      <c r="E3" s="137" t="e">
        <f>SUMIFS(AEEI_ele_2!E$3:E$127,AEEI_ele_2!$B$3:$B$127,AEEI_ele_3!$B3,AEEI_ele_2!$A$3:$A$127,AEEI_ele_3!$A3)*(1-SUMIFS([3]CO2_sec_dis_EU!$AQ$2:$AQ$109,[3]CO2_sec_dis_EU!$AO$2:$AO$109,$B3,[3]CO2_sec_dis_EU!$AM$2:$AM$109,$A3)*$M$3)</f>
        <v>#VALUE!</v>
      </c>
      <c r="F3" s="137" t="e">
        <f>SUMIFS(AEEI_ele_2!F$3:F$127,AEEI_ele_2!$B$3:$B$127,AEEI_ele_3!$B3,AEEI_ele_2!$A$3:$A$127,AEEI_ele_3!$A3)*(1-SUMIFS([3]CO2_sec_dis_EU!$AQ$2:$AQ$109,[3]CO2_sec_dis_EU!$AO$2:$AO$109,$B3,[3]CO2_sec_dis_EU!$AM$2:$AM$109,$A3)*$M$3)</f>
        <v>#VALUE!</v>
      </c>
      <c r="G3" s="137" t="e">
        <f>SUMIFS(AEEI_ele_2!G$3:G$127,AEEI_ele_2!$B$3:$B$127,AEEI_ele_3!$B3,AEEI_ele_2!$A$3:$A$127,AEEI_ele_3!$A3)*(1-SUMIFS([3]CO2_sec_dis_EU!$AQ$2:$AQ$109,[3]CO2_sec_dis_EU!$AO$2:$AO$109,$B3,[3]CO2_sec_dis_EU!$AM$2:$AM$109,$A3)*$M$3)</f>
        <v>#VALUE!</v>
      </c>
      <c r="H3" s="137" t="e">
        <f>SUMIFS(AEEI_ele_2!H$3:H$127,AEEI_ele_2!$B$3:$B$127,AEEI_ele_3!$B3,AEEI_ele_2!$A$3:$A$127,AEEI_ele_3!$A3)*(1-SUMIFS([3]CO2_sec_dis_EU!$AQ$2:$AQ$109,[3]CO2_sec_dis_EU!$AO$2:$AO$109,$B3,[3]CO2_sec_dis_EU!$AM$2:$AM$109,$A3)*$M$3)</f>
        <v>#VALUE!</v>
      </c>
      <c r="I3" s="137" t="e">
        <f>SUMIFS(AEEI_ele_2!I$3:I$127,AEEI_ele_2!$B$3:$B$127,AEEI_ele_3!$B3,AEEI_ele_2!$A$3:$A$127,AEEI_ele_3!$A3)*(1-SUMIFS([3]CO2_sec_dis_EU!$AQ$2:$AQ$109,[3]CO2_sec_dis_EU!$AO$2:$AO$109,$B3,[3]CO2_sec_dis_EU!$AM$2:$AM$109,$A3)*$M$3)</f>
        <v>#VALUE!</v>
      </c>
      <c r="J3" s="137" t="e">
        <f>SUMIFS(AEEI_ele_2!J$3:J$127,AEEI_ele_2!$B$3:$B$127,AEEI_ele_3!$B3,AEEI_ele_2!$A$3:$A$127,AEEI_ele_3!$A3)*(1-SUMIFS([3]CO2_sec_dis_EU!$AQ$2:$AQ$109,[3]CO2_sec_dis_EU!$AO$2:$AO$109,$B3,[3]CO2_sec_dis_EU!$AM$2:$AM$109,$A3)*$M$3)</f>
        <v>#VALUE!</v>
      </c>
      <c r="K3" s="138" t="e">
        <f>SUMIFS(AEEI_ele_2!K$3:K$127,AEEI_ele_2!$B$3:$B$127,AEEI_ele_3!$B3,AEEI_ele_2!$A$3:$A$127,AEEI_ele_3!$A3)*(1-SUMIFS([3]CO2_sec_dis_EU!$AQ$2:$AQ$109,[3]CO2_sec_dis_EU!$AO$2:$AO$109,$B3,[3]CO2_sec_dis_EU!$AM$2:$AM$109,$A3)*$M$3)</f>
        <v>#VALUE!</v>
      </c>
      <c r="M3" s="135">
        <v>0</v>
      </c>
      <c r="O3">
        <v>0.94634147590064333</v>
      </c>
      <c r="P3">
        <v>0.94499999999999995</v>
      </c>
      <c r="Q3">
        <v>0.94</v>
      </c>
      <c r="R3">
        <v>0.93</v>
      </c>
      <c r="S3">
        <v>0.92</v>
      </c>
      <c r="T3">
        <v>0.88</v>
      </c>
      <c r="U3">
        <v>0.86</v>
      </c>
    </row>
    <row r="4" spans="1:21" x14ac:dyDescent="0.25">
      <c r="A4" s="139" t="s">
        <v>183</v>
      </c>
      <c r="B4" s="134" t="s">
        <v>203</v>
      </c>
      <c r="C4" s="134">
        <v>1</v>
      </c>
      <c r="D4" s="134">
        <v>1.2</v>
      </c>
      <c r="E4" s="134" t="e">
        <f>SUMIFS(AEEI_ele_2!E$3:E$127,AEEI_ele_2!$B$3:$B$127,AEEI_ele_3!$B4,AEEI_ele_2!$A$3:$A$127,AEEI_ele_3!$A4)*(1-SUMIFS([3]CO2_sec_dis_EU!$AQ$2:$AQ$109,[3]CO2_sec_dis_EU!$AO$2:$AO$109,$B4,[3]CO2_sec_dis_EU!$AM$2:$AM$109,$A4)*$M$3)</f>
        <v>#VALUE!</v>
      </c>
      <c r="F4" s="134" t="e">
        <f>SUMIFS(AEEI_ele_2!F$3:F$127,AEEI_ele_2!$B$3:$B$127,AEEI_ele_3!$B4,AEEI_ele_2!$A$3:$A$127,AEEI_ele_3!$A4)*(1-SUMIFS([3]CO2_sec_dis_EU!$AQ$2:$AQ$109,[3]CO2_sec_dis_EU!$AO$2:$AO$109,$B4,[3]CO2_sec_dis_EU!$AM$2:$AM$109,$A4)*$M$3)</f>
        <v>#VALUE!</v>
      </c>
      <c r="G4" s="134" t="e">
        <f>SUMIFS(AEEI_ele_2!G$3:G$127,AEEI_ele_2!$B$3:$B$127,AEEI_ele_3!$B4,AEEI_ele_2!$A$3:$A$127,AEEI_ele_3!$A4)*(1-SUMIFS([3]CO2_sec_dis_EU!$AQ$2:$AQ$109,[3]CO2_sec_dis_EU!$AO$2:$AO$109,$B4,[3]CO2_sec_dis_EU!$AM$2:$AM$109,$A4)*$M$3)</f>
        <v>#VALUE!</v>
      </c>
      <c r="H4" s="134" t="e">
        <f>SUMIFS(AEEI_ele_2!H$3:H$127,AEEI_ele_2!$B$3:$B$127,AEEI_ele_3!$B4,AEEI_ele_2!$A$3:$A$127,AEEI_ele_3!$A4)*(1-SUMIFS([3]CO2_sec_dis_EU!$AQ$2:$AQ$109,[3]CO2_sec_dis_EU!$AO$2:$AO$109,$B4,[3]CO2_sec_dis_EU!$AM$2:$AM$109,$A4)*$M$3)</f>
        <v>#VALUE!</v>
      </c>
      <c r="I4" s="134" t="e">
        <f>SUMIFS(AEEI_ele_2!I$3:I$127,AEEI_ele_2!$B$3:$B$127,AEEI_ele_3!$B4,AEEI_ele_2!$A$3:$A$127,AEEI_ele_3!$A4)*(1-SUMIFS([3]CO2_sec_dis_EU!$AQ$2:$AQ$109,[3]CO2_sec_dis_EU!$AO$2:$AO$109,$B4,[3]CO2_sec_dis_EU!$AM$2:$AM$109,$A4)*$M$3)</f>
        <v>#VALUE!</v>
      </c>
      <c r="J4" s="134" t="e">
        <f>SUMIFS(AEEI_ele_2!J$3:J$127,AEEI_ele_2!$B$3:$B$127,AEEI_ele_3!$B4,AEEI_ele_2!$A$3:$A$127,AEEI_ele_3!$A4)*(1-SUMIFS([3]CO2_sec_dis_EU!$AQ$2:$AQ$109,[3]CO2_sec_dis_EU!$AO$2:$AO$109,$B4,[3]CO2_sec_dis_EU!$AM$2:$AM$109,$A4)*$M$3)</f>
        <v>#VALUE!</v>
      </c>
      <c r="K4" s="140" t="e">
        <f>SUMIFS(AEEI_ele_2!K$3:K$127,AEEI_ele_2!$B$3:$B$127,AEEI_ele_3!$B4,AEEI_ele_2!$A$3:$A$127,AEEI_ele_3!$A4)*(1-SUMIFS([3]CO2_sec_dis_EU!$AQ$2:$AQ$109,[3]CO2_sec_dis_EU!$AO$2:$AO$109,$B4,[3]CO2_sec_dis_EU!$AM$2:$AM$109,$A4)*$M$3)</f>
        <v>#VALUE!</v>
      </c>
      <c r="M4" s="134"/>
      <c r="O4">
        <v>0.94634147590064333</v>
      </c>
      <c r="P4">
        <v>0.94499999999999995</v>
      </c>
      <c r="Q4">
        <v>0.94</v>
      </c>
      <c r="R4">
        <v>0.93</v>
      </c>
      <c r="S4">
        <v>0.92</v>
      </c>
      <c r="T4">
        <v>0.88</v>
      </c>
      <c r="U4">
        <v>0.86</v>
      </c>
    </row>
    <row r="5" spans="1:21" x14ac:dyDescent="0.25">
      <c r="A5" s="141" t="s">
        <v>183</v>
      </c>
      <c r="B5" s="135" t="s">
        <v>210</v>
      </c>
      <c r="C5" s="135">
        <v>1</v>
      </c>
      <c r="D5" s="135">
        <v>0.9</v>
      </c>
      <c r="E5" s="135" t="e">
        <f>SUMIFS(AEEI_ele_2!E$3:E$127,AEEI_ele_2!$B$3:$B$127,AEEI_ele_3!$B5,AEEI_ele_2!$A$3:$A$127,AEEI_ele_3!$A5)*(1-SUMIFS([3]CO2_sec_dis_EU!$AQ$2:$AQ$109,[3]CO2_sec_dis_EU!$AO$2:$AO$109,$B5,[3]CO2_sec_dis_EU!$AM$2:$AM$109,$A5)*$M$3)</f>
        <v>#VALUE!</v>
      </c>
      <c r="F5" s="135" t="e">
        <f>SUMIFS(AEEI_ele_2!F$3:F$127,AEEI_ele_2!$B$3:$B$127,AEEI_ele_3!$B5,AEEI_ele_2!$A$3:$A$127,AEEI_ele_3!$A5)*(1-SUMIFS([3]CO2_sec_dis_EU!$AQ$2:$AQ$109,[3]CO2_sec_dis_EU!$AO$2:$AO$109,$B5,[3]CO2_sec_dis_EU!$AM$2:$AM$109,$A5)*$M$3)</f>
        <v>#VALUE!</v>
      </c>
      <c r="G5" s="135" t="e">
        <f>SUMIFS(AEEI_ele_2!G$3:G$127,AEEI_ele_2!$B$3:$B$127,AEEI_ele_3!$B5,AEEI_ele_2!$A$3:$A$127,AEEI_ele_3!$A5)*(1-SUMIFS([3]CO2_sec_dis_EU!$AQ$2:$AQ$109,[3]CO2_sec_dis_EU!$AO$2:$AO$109,$B5,[3]CO2_sec_dis_EU!$AM$2:$AM$109,$A5)*$M$3)</f>
        <v>#VALUE!</v>
      </c>
      <c r="H5" s="135" t="e">
        <f>SUMIFS(AEEI_ele_2!H$3:H$127,AEEI_ele_2!$B$3:$B$127,AEEI_ele_3!$B5,AEEI_ele_2!$A$3:$A$127,AEEI_ele_3!$A5)*(1-SUMIFS([3]CO2_sec_dis_EU!$AQ$2:$AQ$109,[3]CO2_sec_dis_EU!$AO$2:$AO$109,$B5,[3]CO2_sec_dis_EU!$AM$2:$AM$109,$A5)*$M$3)</f>
        <v>#VALUE!</v>
      </c>
      <c r="I5" s="135" t="e">
        <f>SUMIFS(AEEI_ele_2!I$3:I$127,AEEI_ele_2!$B$3:$B$127,AEEI_ele_3!$B5,AEEI_ele_2!$A$3:$A$127,AEEI_ele_3!$A5)*(1-SUMIFS([3]CO2_sec_dis_EU!$AQ$2:$AQ$109,[3]CO2_sec_dis_EU!$AO$2:$AO$109,$B5,[3]CO2_sec_dis_EU!$AM$2:$AM$109,$A5)*$M$3)</f>
        <v>#VALUE!</v>
      </c>
      <c r="J5" s="135" t="e">
        <f>SUMIFS(AEEI_ele_2!J$3:J$127,AEEI_ele_2!$B$3:$B$127,AEEI_ele_3!$B5,AEEI_ele_2!$A$3:$A$127,AEEI_ele_3!$A5)*(1-SUMIFS([3]CO2_sec_dis_EU!$AQ$2:$AQ$109,[3]CO2_sec_dis_EU!$AO$2:$AO$109,$B5,[3]CO2_sec_dis_EU!$AM$2:$AM$109,$A5)*$M$3)</f>
        <v>#VALUE!</v>
      </c>
      <c r="K5" s="142" t="e">
        <f>SUMIFS(AEEI_ele_2!K$3:K$127,AEEI_ele_2!$B$3:$B$127,AEEI_ele_3!$B5,AEEI_ele_2!$A$3:$A$127,AEEI_ele_3!$A5)*(1-SUMIFS([3]CO2_sec_dis_EU!$AQ$2:$AQ$109,[3]CO2_sec_dis_EU!$AO$2:$AO$109,$B5,[3]CO2_sec_dis_EU!$AM$2:$AM$109,$A5)*$M$3)</f>
        <v>#VALUE!</v>
      </c>
      <c r="O5">
        <v>0.94634147590064333</v>
      </c>
      <c r="P5">
        <v>0.94499999999999995</v>
      </c>
      <c r="Q5">
        <v>0.94</v>
      </c>
      <c r="R5">
        <v>0.93</v>
      </c>
      <c r="S5">
        <v>0.92</v>
      </c>
      <c r="T5">
        <v>0.88</v>
      </c>
      <c r="U5">
        <v>0.86</v>
      </c>
    </row>
    <row r="6" spans="1:21" x14ac:dyDescent="0.25">
      <c r="A6" s="139" t="s">
        <v>183</v>
      </c>
      <c r="B6" s="134" t="s">
        <v>204</v>
      </c>
      <c r="C6" s="134">
        <v>1</v>
      </c>
      <c r="D6" s="134">
        <v>0.9</v>
      </c>
      <c r="E6" s="134" t="e">
        <f>SUMIFS(AEEI_ele_2!E$3:E$127,AEEI_ele_2!$B$3:$B$127,AEEI_ele_3!$B6,AEEI_ele_2!$A$3:$A$127,AEEI_ele_3!$A6)*(1-SUMIFS([3]CO2_sec_dis_EU!$AQ$2:$AQ$109,[3]CO2_sec_dis_EU!$AO$2:$AO$109,$B6,[3]CO2_sec_dis_EU!$AM$2:$AM$109,$A6)*$M$3)</f>
        <v>#VALUE!</v>
      </c>
      <c r="F6" s="134" t="e">
        <f>SUMIFS(AEEI_ele_2!F$3:F$127,AEEI_ele_2!$B$3:$B$127,AEEI_ele_3!$B6,AEEI_ele_2!$A$3:$A$127,AEEI_ele_3!$A6)*(1-SUMIFS([3]CO2_sec_dis_EU!$AQ$2:$AQ$109,[3]CO2_sec_dis_EU!$AO$2:$AO$109,$B6,[3]CO2_sec_dis_EU!$AM$2:$AM$109,$A6)*$M$3)</f>
        <v>#VALUE!</v>
      </c>
      <c r="G6" s="134" t="e">
        <f>SUMIFS(AEEI_ele_2!G$3:G$127,AEEI_ele_2!$B$3:$B$127,AEEI_ele_3!$B6,AEEI_ele_2!$A$3:$A$127,AEEI_ele_3!$A6)*(1-SUMIFS([3]CO2_sec_dis_EU!$AQ$2:$AQ$109,[3]CO2_sec_dis_EU!$AO$2:$AO$109,$B6,[3]CO2_sec_dis_EU!$AM$2:$AM$109,$A6)*$M$3)</f>
        <v>#VALUE!</v>
      </c>
      <c r="H6" s="134" t="e">
        <f>SUMIFS(AEEI_ele_2!H$3:H$127,AEEI_ele_2!$B$3:$B$127,AEEI_ele_3!$B6,AEEI_ele_2!$A$3:$A$127,AEEI_ele_3!$A6)*(1-SUMIFS([3]CO2_sec_dis_EU!$AQ$2:$AQ$109,[3]CO2_sec_dis_EU!$AO$2:$AO$109,$B6,[3]CO2_sec_dis_EU!$AM$2:$AM$109,$A6)*$M$3)</f>
        <v>#VALUE!</v>
      </c>
      <c r="I6" s="134" t="e">
        <f>SUMIFS(AEEI_ele_2!I$3:I$127,AEEI_ele_2!$B$3:$B$127,AEEI_ele_3!$B6,AEEI_ele_2!$A$3:$A$127,AEEI_ele_3!$A6)*(1-SUMIFS([3]CO2_sec_dis_EU!$AQ$2:$AQ$109,[3]CO2_sec_dis_EU!$AO$2:$AO$109,$B6,[3]CO2_sec_dis_EU!$AM$2:$AM$109,$A6)*$M$3)</f>
        <v>#VALUE!</v>
      </c>
      <c r="J6" s="134" t="e">
        <f>SUMIFS(AEEI_ele_2!J$3:J$127,AEEI_ele_2!$B$3:$B$127,AEEI_ele_3!$B6,AEEI_ele_2!$A$3:$A$127,AEEI_ele_3!$A6)*(1-SUMIFS([3]CO2_sec_dis_EU!$AQ$2:$AQ$109,[3]CO2_sec_dis_EU!$AO$2:$AO$109,$B6,[3]CO2_sec_dis_EU!$AM$2:$AM$109,$A6)*$M$3)</f>
        <v>#VALUE!</v>
      </c>
      <c r="K6" s="140" t="e">
        <f>SUMIFS(AEEI_ele_2!K$3:K$127,AEEI_ele_2!$B$3:$B$127,AEEI_ele_3!$B6,AEEI_ele_2!$A$3:$A$127,AEEI_ele_3!$A6)*(1-SUMIFS([3]CO2_sec_dis_EU!$AQ$2:$AQ$109,[3]CO2_sec_dis_EU!$AO$2:$AO$109,$B6,[3]CO2_sec_dis_EU!$AM$2:$AM$109,$A6)*$M$3)</f>
        <v>#VALUE!</v>
      </c>
      <c r="O6">
        <v>0.94634147590064333</v>
      </c>
      <c r="P6">
        <v>0.94499999999999995</v>
      </c>
      <c r="Q6">
        <v>0.94</v>
      </c>
      <c r="R6">
        <v>0.93</v>
      </c>
      <c r="S6">
        <v>0.92</v>
      </c>
      <c r="T6">
        <v>0.88</v>
      </c>
      <c r="U6">
        <v>0.86</v>
      </c>
    </row>
    <row r="7" spans="1:21" x14ac:dyDescent="0.25">
      <c r="A7" s="141" t="s">
        <v>183</v>
      </c>
      <c r="B7" s="135" t="s">
        <v>205</v>
      </c>
      <c r="C7" s="135">
        <v>1</v>
      </c>
      <c r="D7" s="135">
        <v>0.9</v>
      </c>
      <c r="E7" s="135" t="e">
        <f>SUMIFS(AEEI_ele_2!E$3:E$127,AEEI_ele_2!$B$3:$B$127,AEEI_ele_3!$B7,AEEI_ele_2!$A$3:$A$127,AEEI_ele_3!$A7)*(1-SUMIFS([3]CO2_sec_dis_EU!$AQ$2:$AQ$109,[3]CO2_sec_dis_EU!$AO$2:$AO$109,$B7,[3]CO2_sec_dis_EU!$AM$2:$AM$109,$A7)*$M$3)</f>
        <v>#VALUE!</v>
      </c>
      <c r="F7" s="135" t="e">
        <f>SUMIFS(AEEI_ele_2!F$3:F$127,AEEI_ele_2!$B$3:$B$127,AEEI_ele_3!$B7,AEEI_ele_2!$A$3:$A$127,AEEI_ele_3!$A7)*(1-SUMIFS([3]CO2_sec_dis_EU!$AQ$2:$AQ$109,[3]CO2_sec_dis_EU!$AO$2:$AO$109,$B7,[3]CO2_sec_dis_EU!$AM$2:$AM$109,$A7)*$M$3)</f>
        <v>#VALUE!</v>
      </c>
      <c r="G7" s="135" t="e">
        <f>SUMIFS(AEEI_ele_2!G$3:G$127,AEEI_ele_2!$B$3:$B$127,AEEI_ele_3!$B7,AEEI_ele_2!$A$3:$A$127,AEEI_ele_3!$A7)*(1-SUMIFS([3]CO2_sec_dis_EU!$AQ$2:$AQ$109,[3]CO2_sec_dis_EU!$AO$2:$AO$109,$B7,[3]CO2_sec_dis_EU!$AM$2:$AM$109,$A7)*$M$3)</f>
        <v>#VALUE!</v>
      </c>
      <c r="H7" s="135" t="e">
        <f>SUMIFS(AEEI_ele_2!H$3:H$127,AEEI_ele_2!$B$3:$B$127,AEEI_ele_3!$B7,AEEI_ele_2!$A$3:$A$127,AEEI_ele_3!$A7)*(1-SUMIFS([3]CO2_sec_dis_EU!$AQ$2:$AQ$109,[3]CO2_sec_dis_EU!$AO$2:$AO$109,$B7,[3]CO2_sec_dis_EU!$AM$2:$AM$109,$A7)*$M$3)</f>
        <v>#VALUE!</v>
      </c>
      <c r="I7" s="135" t="e">
        <f>SUMIFS(AEEI_ele_2!I$3:I$127,AEEI_ele_2!$B$3:$B$127,AEEI_ele_3!$B7,AEEI_ele_2!$A$3:$A$127,AEEI_ele_3!$A7)*(1-SUMIFS([3]CO2_sec_dis_EU!$AQ$2:$AQ$109,[3]CO2_sec_dis_EU!$AO$2:$AO$109,$B7,[3]CO2_sec_dis_EU!$AM$2:$AM$109,$A7)*$M$3)</f>
        <v>#VALUE!</v>
      </c>
      <c r="J7" s="135" t="e">
        <f>SUMIFS(AEEI_ele_2!J$3:J$127,AEEI_ele_2!$B$3:$B$127,AEEI_ele_3!$B7,AEEI_ele_2!$A$3:$A$127,AEEI_ele_3!$A7)*(1-SUMIFS([3]CO2_sec_dis_EU!$AQ$2:$AQ$109,[3]CO2_sec_dis_EU!$AO$2:$AO$109,$B7,[3]CO2_sec_dis_EU!$AM$2:$AM$109,$A7)*$M$3)</f>
        <v>#VALUE!</v>
      </c>
      <c r="K7" s="142" t="e">
        <f>SUMIFS(AEEI_ele_2!K$3:K$127,AEEI_ele_2!$B$3:$B$127,AEEI_ele_3!$B7,AEEI_ele_2!$A$3:$A$127,AEEI_ele_3!$A7)*(1-SUMIFS([3]CO2_sec_dis_EU!$AQ$2:$AQ$109,[3]CO2_sec_dis_EU!$AO$2:$AO$109,$B7,[3]CO2_sec_dis_EU!$AM$2:$AM$109,$A7)*$M$3)</f>
        <v>#VALUE!</v>
      </c>
      <c r="O7">
        <v>0.94634147590064333</v>
      </c>
      <c r="P7">
        <v>0.94499999999999995</v>
      </c>
      <c r="Q7">
        <v>0.94</v>
      </c>
      <c r="R7">
        <v>0.93</v>
      </c>
      <c r="S7">
        <v>0.92</v>
      </c>
      <c r="T7">
        <v>0.88</v>
      </c>
      <c r="U7">
        <v>0.86</v>
      </c>
    </row>
    <row r="8" spans="1:21" x14ac:dyDescent="0.25">
      <c r="A8" s="139" t="s">
        <v>183</v>
      </c>
      <c r="B8" s="134" t="s">
        <v>206</v>
      </c>
      <c r="C8" s="134">
        <v>1</v>
      </c>
      <c r="D8" s="134">
        <v>0.9</v>
      </c>
      <c r="E8" s="134" t="e">
        <f>SUMIFS(AEEI_ele_2!E$3:E$127,AEEI_ele_2!$B$3:$B$127,AEEI_ele_3!$B8,AEEI_ele_2!$A$3:$A$127,AEEI_ele_3!$A8)*(1-SUMIFS([3]CO2_sec_dis_EU!$AQ$2:$AQ$109,[3]CO2_sec_dis_EU!$AO$2:$AO$109,$B8,[3]CO2_sec_dis_EU!$AM$2:$AM$109,$A8)*$M$3)</f>
        <v>#VALUE!</v>
      </c>
      <c r="F8" s="134" t="e">
        <f>SUMIFS(AEEI_ele_2!F$3:F$127,AEEI_ele_2!$B$3:$B$127,AEEI_ele_3!$B8,AEEI_ele_2!$A$3:$A$127,AEEI_ele_3!$A8)*(1-SUMIFS([3]CO2_sec_dis_EU!$AQ$2:$AQ$109,[3]CO2_sec_dis_EU!$AO$2:$AO$109,$B8,[3]CO2_sec_dis_EU!$AM$2:$AM$109,$A8)*$M$3)</f>
        <v>#VALUE!</v>
      </c>
      <c r="G8" s="134" t="e">
        <f>SUMIFS(AEEI_ele_2!G$3:G$127,AEEI_ele_2!$B$3:$B$127,AEEI_ele_3!$B8,AEEI_ele_2!$A$3:$A$127,AEEI_ele_3!$A8)*(1-SUMIFS([3]CO2_sec_dis_EU!$AQ$2:$AQ$109,[3]CO2_sec_dis_EU!$AO$2:$AO$109,$B8,[3]CO2_sec_dis_EU!$AM$2:$AM$109,$A8)*$M$3)</f>
        <v>#VALUE!</v>
      </c>
      <c r="H8" s="134" t="e">
        <f>SUMIFS(AEEI_ele_2!H$3:H$127,AEEI_ele_2!$B$3:$B$127,AEEI_ele_3!$B8,AEEI_ele_2!$A$3:$A$127,AEEI_ele_3!$A8)*(1-SUMIFS([3]CO2_sec_dis_EU!$AQ$2:$AQ$109,[3]CO2_sec_dis_EU!$AO$2:$AO$109,$B8,[3]CO2_sec_dis_EU!$AM$2:$AM$109,$A8)*$M$3)</f>
        <v>#VALUE!</v>
      </c>
      <c r="I8" s="134" t="e">
        <f>SUMIFS(AEEI_ele_2!I$3:I$127,AEEI_ele_2!$B$3:$B$127,AEEI_ele_3!$B8,AEEI_ele_2!$A$3:$A$127,AEEI_ele_3!$A8)*(1-SUMIFS([3]CO2_sec_dis_EU!$AQ$2:$AQ$109,[3]CO2_sec_dis_EU!$AO$2:$AO$109,$B8,[3]CO2_sec_dis_EU!$AM$2:$AM$109,$A8)*$M$3)</f>
        <v>#VALUE!</v>
      </c>
      <c r="J8" s="134" t="e">
        <f>SUMIFS(AEEI_ele_2!J$3:J$127,AEEI_ele_2!$B$3:$B$127,AEEI_ele_3!$B8,AEEI_ele_2!$A$3:$A$127,AEEI_ele_3!$A8)*(1-SUMIFS([3]CO2_sec_dis_EU!$AQ$2:$AQ$109,[3]CO2_sec_dis_EU!$AO$2:$AO$109,$B8,[3]CO2_sec_dis_EU!$AM$2:$AM$109,$A8)*$M$3)</f>
        <v>#VALUE!</v>
      </c>
      <c r="K8" s="140" t="e">
        <f>SUMIFS(AEEI_ele_2!K$3:K$127,AEEI_ele_2!$B$3:$B$127,AEEI_ele_3!$B8,AEEI_ele_2!$A$3:$A$127,AEEI_ele_3!$A8)*(1-SUMIFS([3]CO2_sec_dis_EU!$AQ$2:$AQ$109,[3]CO2_sec_dis_EU!$AO$2:$AO$109,$B8,[3]CO2_sec_dis_EU!$AM$2:$AM$109,$A8)*$M$3)</f>
        <v>#VALUE!</v>
      </c>
      <c r="O8">
        <v>0.94634147590064333</v>
      </c>
      <c r="P8">
        <v>0.94499999999999995</v>
      </c>
      <c r="Q8">
        <v>0.94</v>
      </c>
      <c r="R8">
        <v>0.93</v>
      </c>
      <c r="S8">
        <v>0.92</v>
      </c>
      <c r="T8">
        <v>0.88</v>
      </c>
      <c r="U8">
        <v>0.86</v>
      </c>
    </row>
    <row r="9" spans="1:21" x14ac:dyDescent="0.25">
      <c r="A9" s="141" t="s">
        <v>183</v>
      </c>
      <c r="B9" s="135" t="s">
        <v>207</v>
      </c>
      <c r="C9" s="135">
        <v>1</v>
      </c>
      <c r="D9" s="135">
        <v>0.9</v>
      </c>
      <c r="E9" s="135">
        <v>0.94634147590064333</v>
      </c>
      <c r="F9" s="135">
        <v>0.94499999999999995</v>
      </c>
      <c r="G9" s="135">
        <v>0.94</v>
      </c>
      <c r="H9" s="135">
        <v>0.93</v>
      </c>
      <c r="I9" s="135">
        <v>0.92</v>
      </c>
      <c r="J9" s="135">
        <v>0.88</v>
      </c>
      <c r="K9" s="142">
        <v>0.86</v>
      </c>
      <c r="O9">
        <v>0.94634147590064333</v>
      </c>
      <c r="P9">
        <v>0.94499999999999995</v>
      </c>
      <c r="Q9">
        <v>0.94</v>
      </c>
      <c r="R9">
        <v>0.93</v>
      </c>
      <c r="S9">
        <v>0.92</v>
      </c>
      <c r="T9">
        <v>0.88</v>
      </c>
      <c r="U9">
        <v>0.86</v>
      </c>
    </row>
    <row r="10" spans="1:21" x14ac:dyDescent="0.25">
      <c r="A10" s="139" t="s">
        <v>183</v>
      </c>
      <c r="B10" s="134" t="s">
        <v>208</v>
      </c>
      <c r="C10" s="134">
        <v>1</v>
      </c>
      <c r="D10" s="134">
        <v>0.9</v>
      </c>
      <c r="E10" s="134">
        <v>0.94634147590064333</v>
      </c>
      <c r="F10" s="134">
        <v>0.94499999999999995</v>
      </c>
      <c r="G10" s="134">
        <v>0.94</v>
      </c>
      <c r="H10" s="134">
        <v>0.93</v>
      </c>
      <c r="I10" s="134">
        <v>0.92</v>
      </c>
      <c r="J10" s="134">
        <v>0.88</v>
      </c>
      <c r="K10" s="140">
        <v>0.86</v>
      </c>
      <c r="O10">
        <v>0.94634147590064333</v>
      </c>
      <c r="P10">
        <v>0.94499999999999995</v>
      </c>
      <c r="Q10">
        <v>0.94</v>
      </c>
      <c r="R10">
        <v>0.93</v>
      </c>
      <c r="S10">
        <v>0.92</v>
      </c>
      <c r="T10">
        <v>0.88</v>
      </c>
      <c r="U10">
        <v>0.86</v>
      </c>
    </row>
    <row r="11" spans="1:21" x14ac:dyDescent="0.25">
      <c r="A11" s="141" t="s">
        <v>183</v>
      </c>
      <c r="B11" s="135" t="s">
        <v>209</v>
      </c>
      <c r="C11" s="135">
        <v>1</v>
      </c>
      <c r="D11" s="135">
        <v>0.9</v>
      </c>
      <c r="E11" s="135">
        <v>0.94634147590064333</v>
      </c>
      <c r="F11" s="135">
        <v>0.94499999999999995</v>
      </c>
      <c r="G11" s="135">
        <v>0.94</v>
      </c>
      <c r="H11" s="135">
        <v>0.93</v>
      </c>
      <c r="I11" s="135">
        <v>0.92</v>
      </c>
      <c r="J11" s="135">
        <v>0.88</v>
      </c>
      <c r="K11" s="142">
        <v>0.86</v>
      </c>
      <c r="O11">
        <v>0.94634147590064333</v>
      </c>
      <c r="P11">
        <v>0.94499999999999995</v>
      </c>
      <c r="Q11">
        <v>0.94</v>
      </c>
      <c r="R11">
        <v>0.93</v>
      </c>
      <c r="S11">
        <v>0.92</v>
      </c>
      <c r="T11">
        <v>0.88</v>
      </c>
      <c r="U11">
        <v>0.86</v>
      </c>
    </row>
    <row r="12" spans="1:21" x14ac:dyDescent="0.25">
      <c r="A12" s="139" t="s">
        <v>183</v>
      </c>
      <c r="B12" s="134" t="s">
        <v>199</v>
      </c>
      <c r="C12" s="134">
        <v>1</v>
      </c>
      <c r="D12" s="134">
        <v>0.9</v>
      </c>
      <c r="E12" s="134">
        <v>0.94634147590064299</v>
      </c>
      <c r="F12" s="134">
        <v>0.94499999999999995</v>
      </c>
      <c r="G12" s="134">
        <v>0.94</v>
      </c>
      <c r="H12" s="134">
        <v>0.93</v>
      </c>
      <c r="I12" s="134">
        <v>0.92</v>
      </c>
      <c r="J12" s="134">
        <v>0.88</v>
      </c>
      <c r="K12" s="140">
        <v>0.86</v>
      </c>
      <c r="O12">
        <v>0.94634147590064299</v>
      </c>
      <c r="P12">
        <v>0.94499999999999995</v>
      </c>
      <c r="Q12">
        <v>0.94</v>
      </c>
      <c r="R12">
        <v>0.93</v>
      </c>
      <c r="S12">
        <v>0.92</v>
      </c>
      <c r="T12">
        <v>0.88</v>
      </c>
      <c r="U12">
        <v>0.86</v>
      </c>
    </row>
    <row r="13" spans="1:21" x14ac:dyDescent="0.25">
      <c r="A13" s="141" t="s">
        <v>183</v>
      </c>
      <c r="B13" s="135" t="s">
        <v>200</v>
      </c>
      <c r="C13" s="135">
        <v>1</v>
      </c>
      <c r="D13" s="135">
        <v>1.016162666443732</v>
      </c>
      <c r="E13" s="135" t="e">
        <f>SUMIFS(AEEI_ele_2!E$3:E$127,AEEI_ele_2!$B$3:$B$127,AEEI_ele_3!$B13,AEEI_ele_2!$A$3:$A$127,AEEI_ele_3!$A13)*(1-SUMIFS([3]CO2_sec_dis_EU!$AQ$2:$AQ$109,[3]CO2_sec_dis_EU!$AO$2:$AO$109,$B13,[3]CO2_sec_dis_EU!$AM$2:$AM$109,$A13)*$M$3)</f>
        <v>#VALUE!</v>
      </c>
      <c r="F13" s="135" t="e">
        <f>SUMIFS(AEEI_ele_2!F$3:F$127,AEEI_ele_2!$B$3:$B$127,AEEI_ele_3!$B13,AEEI_ele_2!$A$3:$A$127,AEEI_ele_3!$A13)*(1-SUMIFS([3]CO2_sec_dis_EU!$AQ$2:$AQ$109,[3]CO2_sec_dis_EU!$AO$2:$AO$109,$B13,[3]CO2_sec_dis_EU!$AM$2:$AM$109,$A13)*$M$3)</f>
        <v>#VALUE!</v>
      </c>
      <c r="G13" s="135" t="e">
        <f>SUMIFS(AEEI_ele_2!G$3:G$127,AEEI_ele_2!$B$3:$B$127,AEEI_ele_3!$B13,AEEI_ele_2!$A$3:$A$127,AEEI_ele_3!$A13)*(1-SUMIFS([3]CO2_sec_dis_EU!$AQ$2:$AQ$109,[3]CO2_sec_dis_EU!$AO$2:$AO$109,$B13,[3]CO2_sec_dis_EU!$AM$2:$AM$109,$A13)*$M$3)</f>
        <v>#VALUE!</v>
      </c>
      <c r="H13" s="135" t="e">
        <f>SUMIFS(AEEI_ele_2!H$3:H$127,AEEI_ele_2!$B$3:$B$127,AEEI_ele_3!$B13,AEEI_ele_2!$A$3:$A$127,AEEI_ele_3!$A13)*(1-SUMIFS([3]CO2_sec_dis_EU!$AQ$2:$AQ$109,[3]CO2_sec_dis_EU!$AO$2:$AO$109,$B13,[3]CO2_sec_dis_EU!$AM$2:$AM$109,$A13)*$M$3)</f>
        <v>#VALUE!</v>
      </c>
      <c r="I13" s="135" t="e">
        <f>SUMIFS(AEEI_ele_2!I$3:I$127,AEEI_ele_2!$B$3:$B$127,AEEI_ele_3!$B13,AEEI_ele_2!$A$3:$A$127,AEEI_ele_3!$A13)*(1-SUMIFS([3]CO2_sec_dis_EU!$AQ$2:$AQ$109,[3]CO2_sec_dis_EU!$AO$2:$AO$109,$B13,[3]CO2_sec_dis_EU!$AM$2:$AM$109,$A13)*$M$3)</f>
        <v>#VALUE!</v>
      </c>
      <c r="J13" s="135" t="e">
        <f>SUMIFS(AEEI_ele_2!J$3:J$127,AEEI_ele_2!$B$3:$B$127,AEEI_ele_3!$B13,AEEI_ele_2!$A$3:$A$127,AEEI_ele_3!$A13)*(1-SUMIFS([3]CO2_sec_dis_EU!$AQ$2:$AQ$109,[3]CO2_sec_dis_EU!$AO$2:$AO$109,$B13,[3]CO2_sec_dis_EU!$AM$2:$AM$109,$A13)*$M$3)</f>
        <v>#VALUE!</v>
      </c>
      <c r="K13" s="142" t="e">
        <f>SUMIFS(AEEI_ele_2!K$3:K$127,AEEI_ele_2!$B$3:$B$127,AEEI_ele_3!$B13,AEEI_ele_2!$A$3:$A$127,AEEI_ele_3!$A13)*(1-SUMIFS([3]CO2_sec_dis_EU!$AQ$2:$AQ$109,[3]CO2_sec_dis_EU!$AO$2:$AO$109,$B13,[3]CO2_sec_dis_EU!$AM$2:$AM$109,$A13)*$M$3)</f>
        <v>#VALUE!</v>
      </c>
      <c r="O13">
        <v>0.93840186717172369</v>
      </c>
      <c r="P13">
        <v>0.80984615384615388</v>
      </c>
      <c r="Q13">
        <v>0.77529487179487178</v>
      </c>
      <c r="R13">
        <v>0.75076923076923086</v>
      </c>
      <c r="S13">
        <v>0.74051282051282064</v>
      </c>
      <c r="T13">
        <v>0.73318027847745904</v>
      </c>
      <c r="U13">
        <v>0.72450000000000003</v>
      </c>
    </row>
    <row r="14" spans="1:21" x14ac:dyDescent="0.25">
      <c r="A14" s="139" t="s">
        <v>183</v>
      </c>
      <c r="B14" s="134" t="s">
        <v>202</v>
      </c>
      <c r="C14" s="134">
        <v>1</v>
      </c>
      <c r="D14" s="134">
        <v>0.97807948872674322</v>
      </c>
      <c r="E14" s="134" t="e">
        <f>SUMIFS(AEEI_ele_2!E$3:E$127,AEEI_ele_2!$B$3:$B$127,AEEI_ele_3!$B14,AEEI_ele_2!$A$3:$A$127,AEEI_ele_3!$A14)*(1-SUMIFS([3]CO2_sec_dis_EU!$AQ$2:$AQ$109,[3]CO2_sec_dis_EU!$AO$2:$AO$109,$B14,[3]CO2_sec_dis_EU!$AM$2:$AM$109,$A14)*$M$3)</f>
        <v>#VALUE!</v>
      </c>
      <c r="F14" s="134" t="e">
        <f>SUMIFS(AEEI_ele_2!F$3:F$127,AEEI_ele_2!$B$3:$B$127,AEEI_ele_3!$B14,AEEI_ele_2!$A$3:$A$127,AEEI_ele_3!$A14)*(1-SUMIFS([3]CO2_sec_dis_EU!$AQ$2:$AQ$109,[3]CO2_sec_dis_EU!$AO$2:$AO$109,$B14,[3]CO2_sec_dis_EU!$AM$2:$AM$109,$A14)*$M$3)</f>
        <v>#VALUE!</v>
      </c>
      <c r="G14" s="134" t="e">
        <f>SUMIFS(AEEI_ele_2!G$3:G$127,AEEI_ele_2!$B$3:$B$127,AEEI_ele_3!$B14,AEEI_ele_2!$A$3:$A$127,AEEI_ele_3!$A14)*(1-SUMIFS([3]CO2_sec_dis_EU!$AQ$2:$AQ$109,[3]CO2_sec_dis_EU!$AO$2:$AO$109,$B14,[3]CO2_sec_dis_EU!$AM$2:$AM$109,$A14)*$M$3)</f>
        <v>#VALUE!</v>
      </c>
      <c r="H14" s="134" t="e">
        <f>SUMIFS(AEEI_ele_2!H$3:H$127,AEEI_ele_2!$B$3:$B$127,AEEI_ele_3!$B14,AEEI_ele_2!$A$3:$A$127,AEEI_ele_3!$A14)*(1-SUMIFS([3]CO2_sec_dis_EU!$AQ$2:$AQ$109,[3]CO2_sec_dis_EU!$AO$2:$AO$109,$B14,[3]CO2_sec_dis_EU!$AM$2:$AM$109,$A14)*$M$3)</f>
        <v>#VALUE!</v>
      </c>
      <c r="I14" s="134" t="e">
        <f>SUMIFS(AEEI_ele_2!I$3:I$127,AEEI_ele_2!$B$3:$B$127,AEEI_ele_3!$B14,AEEI_ele_2!$A$3:$A$127,AEEI_ele_3!$A14)*(1-SUMIFS([3]CO2_sec_dis_EU!$AQ$2:$AQ$109,[3]CO2_sec_dis_EU!$AO$2:$AO$109,$B14,[3]CO2_sec_dis_EU!$AM$2:$AM$109,$A14)*$M$3)</f>
        <v>#VALUE!</v>
      </c>
      <c r="J14" s="134" t="e">
        <f>SUMIFS(AEEI_ele_2!J$3:J$127,AEEI_ele_2!$B$3:$B$127,AEEI_ele_3!$B14,AEEI_ele_2!$A$3:$A$127,AEEI_ele_3!$A14)*(1-SUMIFS([3]CO2_sec_dis_EU!$AQ$2:$AQ$109,[3]CO2_sec_dis_EU!$AO$2:$AO$109,$B14,[3]CO2_sec_dis_EU!$AM$2:$AM$109,$A14)*$M$3)</f>
        <v>#VALUE!</v>
      </c>
      <c r="K14" s="140" t="e">
        <f>SUMIFS(AEEI_ele_2!K$3:K$127,AEEI_ele_2!$B$3:$B$127,AEEI_ele_3!$B14,AEEI_ele_2!$A$3:$A$127,AEEI_ele_3!$A14)*(1-SUMIFS([3]CO2_sec_dis_EU!$AQ$2:$AQ$109,[3]CO2_sec_dis_EU!$AO$2:$AO$109,$B14,[3]CO2_sec_dis_EU!$AM$2:$AM$109,$A14)*$M$3)</f>
        <v>#VALUE!</v>
      </c>
      <c r="O14">
        <v>0.95880778827050894</v>
      </c>
      <c r="P14">
        <v>0.93374181123863187</v>
      </c>
      <c r="Q14">
        <v>0.90269590684697998</v>
      </c>
      <c r="R14">
        <v>0.86548442431142247</v>
      </c>
      <c r="S14">
        <v>0.82192171284782767</v>
      </c>
      <c r="T14">
        <v>0.7718221216720641</v>
      </c>
      <c r="U14">
        <v>0.71500000000000008</v>
      </c>
    </row>
    <row r="15" spans="1:21" ht="15.75" thickBot="1" x14ac:dyDescent="0.3">
      <c r="A15" s="143" t="s">
        <v>183</v>
      </c>
      <c r="B15" s="144" t="s">
        <v>201</v>
      </c>
      <c r="C15" s="144">
        <v>1</v>
      </c>
      <c r="D15" s="144">
        <v>1.0259497326632141</v>
      </c>
      <c r="E15" s="144" t="e">
        <f>SUMIFS(AEEI_ele_2!E$3:E$127,AEEI_ele_2!$B$3:$B$127,AEEI_ele_3!$B15,AEEI_ele_2!$A$3:$A$127,AEEI_ele_3!$A15)*(1-SUMIFS([3]CO2_sec_dis_EU!$AQ$2:$AQ$109,[3]CO2_sec_dis_EU!$AO$2:$AO$109,$B15,[3]CO2_sec_dis_EU!$AM$2:$AM$109,$A15)*$M$3)</f>
        <v>#VALUE!</v>
      </c>
      <c r="F15" s="144" t="e">
        <f>SUMIFS(AEEI_ele_2!F$3:F$127,AEEI_ele_2!$B$3:$B$127,AEEI_ele_3!$B15,AEEI_ele_2!$A$3:$A$127,AEEI_ele_3!$A15)*(1-SUMIFS([3]CO2_sec_dis_EU!$AQ$2:$AQ$109,[3]CO2_sec_dis_EU!$AO$2:$AO$109,$B15,[3]CO2_sec_dis_EU!$AM$2:$AM$109,$A15)*$M$3)</f>
        <v>#VALUE!</v>
      </c>
      <c r="G15" s="144" t="e">
        <f>SUMIFS(AEEI_ele_2!G$3:G$127,AEEI_ele_2!$B$3:$B$127,AEEI_ele_3!$B15,AEEI_ele_2!$A$3:$A$127,AEEI_ele_3!$A15)*(1-SUMIFS([3]CO2_sec_dis_EU!$AQ$2:$AQ$109,[3]CO2_sec_dis_EU!$AO$2:$AO$109,$B15,[3]CO2_sec_dis_EU!$AM$2:$AM$109,$A15)*$M$3)</f>
        <v>#VALUE!</v>
      </c>
      <c r="H15" s="144" t="e">
        <f>SUMIFS(AEEI_ele_2!H$3:H$127,AEEI_ele_2!$B$3:$B$127,AEEI_ele_3!$B15,AEEI_ele_2!$A$3:$A$127,AEEI_ele_3!$A15)*(1-SUMIFS([3]CO2_sec_dis_EU!$AQ$2:$AQ$109,[3]CO2_sec_dis_EU!$AO$2:$AO$109,$B15,[3]CO2_sec_dis_EU!$AM$2:$AM$109,$A15)*$M$3)</f>
        <v>#VALUE!</v>
      </c>
      <c r="I15" s="144" t="e">
        <f>SUMIFS(AEEI_ele_2!I$3:I$127,AEEI_ele_2!$B$3:$B$127,AEEI_ele_3!$B15,AEEI_ele_2!$A$3:$A$127,AEEI_ele_3!$A15)*(1-SUMIFS([3]CO2_sec_dis_EU!$AQ$2:$AQ$109,[3]CO2_sec_dis_EU!$AO$2:$AO$109,$B15,[3]CO2_sec_dis_EU!$AM$2:$AM$109,$A15)*$M$3)</f>
        <v>#VALUE!</v>
      </c>
      <c r="J15" s="144" t="e">
        <f>SUMIFS(AEEI_ele_2!J$3:J$127,AEEI_ele_2!$B$3:$B$127,AEEI_ele_3!$B15,AEEI_ele_2!$A$3:$A$127,AEEI_ele_3!$A15)*(1-SUMIFS([3]CO2_sec_dis_EU!$AQ$2:$AQ$109,[3]CO2_sec_dis_EU!$AO$2:$AO$109,$B15,[3]CO2_sec_dis_EU!$AM$2:$AM$109,$A15)*$M$3)</f>
        <v>#VALUE!</v>
      </c>
      <c r="K15" s="145" t="e">
        <f>SUMIFS(AEEI_ele_2!K$3:K$127,AEEI_ele_2!$B$3:$B$127,AEEI_ele_3!$B15,AEEI_ele_2!$A$3:$A$127,AEEI_ele_3!$A15)*(1-SUMIFS([3]CO2_sec_dis_EU!$AQ$2:$AQ$109,[3]CO2_sec_dis_EU!$AO$2:$AO$109,$B15,[3]CO2_sec_dis_EU!$AM$2:$AM$109,$A15)*$M$3)</f>
        <v>#VALUE!</v>
      </c>
      <c r="O15">
        <v>1.0585420543409472</v>
      </c>
      <c r="P15">
        <v>1.0766536148564256</v>
      </c>
      <c r="Q15">
        <v>1.0802844142096495</v>
      </c>
      <c r="R15">
        <v>1.069434452400619</v>
      </c>
      <c r="S15">
        <v>1.0441037294293338</v>
      </c>
      <c r="T15">
        <v>1.0042922452957943</v>
      </c>
      <c r="U15">
        <v>0.95</v>
      </c>
    </row>
    <row r="16" spans="1:21" x14ac:dyDescent="0.25">
      <c r="A16" s="136" t="s">
        <v>189</v>
      </c>
      <c r="B16" s="137" t="s">
        <v>198</v>
      </c>
      <c r="C16" s="137">
        <v>1</v>
      </c>
      <c r="D16" s="137">
        <v>0.91</v>
      </c>
      <c r="E16" s="137">
        <v>0.85</v>
      </c>
      <c r="F16" s="137">
        <v>0.8</v>
      </c>
      <c r="G16" s="137">
        <v>0.7</v>
      </c>
      <c r="H16" s="137">
        <v>0.64</v>
      </c>
      <c r="I16" s="137">
        <v>0.63</v>
      </c>
      <c r="J16" s="137">
        <v>0.62</v>
      </c>
      <c r="K16" s="138">
        <v>0.6</v>
      </c>
    </row>
    <row r="17" spans="1:11" x14ac:dyDescent="0.25">
      <c r="A17" s="139" t="s">
        <v>189</v>
      </c>
      <c r="B17" s="134" t="s">
        <v>203</v>
      </c>
      <c r="C17" s="134">
        <v>1</v>
      </c>
      <c r="D17" s="134">
        <v>0.91</v>
      </c>
      <c r="E17" s="134">
        <v>0.85</v>
      </c>
      <c r="F17" s="134">
        <v>0.8</v>
      </c>
      <c r="G17" s="134">
        <v>0.7</v>
      </c>
      <c r="H17" s="134">
        <v>0.64</v>
      </c>
      <c r="I17" s="134">
        <v>0.63</v>
      </c>
      <c r="J17" s="134">
        <v>0.62</v>
      </c>
      <c r="K17" s="140">
        <v>0.6</v>
      </c>
    </row>
    <row r="18" spans="1:11" x14ac:dyDescent="0.25">
      <c r="A18" s="141" t="s">
        <v>189</v>
      </c>
      <c r="B18" s="135" t="s">
        <v>210</v>
      </c>
      <c r="C18" s="135">
        <v>1</v>
      </c>
      <c r="D18" s="135">
        <v>0.91</v>
      </c>
      <c r="E18" s="135">
        <v>0.85</v>
      </c>
      <c r="F18" s="135">
        <v>0.8</v>
      </c>
      <c r="G18" s="135">
        <v>0.7</v>
      </c>
      <c r="H18" s="135">
        <v>0.64</v>
      </c>
      <c r="I18" s="135">
        <v>0.63</v>
      </c>
      <c r="J18" s="135">
        <v>0.62</v>
      </c>
      <c r="K18" s="142">
        <v>0.6</v>
      </c>
    </row>
    <row r="19" spans="1:11" x14ac:dyDescent="0.25">
      <c r="A19" s="139" t="s">
        <v>189</v>
      </c>
      <c r="B19" s="134" t="s">
        <v>204</v>
      </c>
      <c r="C19" s="134">
        <v>1</v>
      </c>
      <c r="D19" s="134">
        <v>0.91</v>
      </c>
      <c r="E19" s="134">
        <v>0.85</v>
      </c>
      <c r="F19" s="134">
        <v>0.8</v>
      </c>
      <c r="G19" s="134">
        <v>0.7</v>
      </c>
      <c r="H19" s="134">
        <v>0.64</v>
      </c>
      <c r="I19" s="134">
        <v>0.63</v>
      </c>
      <c r="J19" s="134">
        <v>0.62</v>
      </c>
      <c r="K19" s="140">
        <v>0.6</v>
      </c>
    </row>
    <row r="20" spans="1:11" x14ac:dyDescent="0.25">
      <c r="A20" s="141" t="s">
        <v>189</v>
      </c>
      <c r="B20" s="135" t="s">
        <v>205</v>
      </c>
      <c r="C20" s="135">
        <v>1</v>
      </c>
      <c r="D20" s="135">
        <v>0.91</v>
      </c>
      <c r="E20" s="135">
        <v>0.85</v>
      </c>
      <c r="F20" s="135">
        <v>0.8</v>
      </c>
      <c r="G20" s="135">
        <v>0.7</v>
      </c>
      <c r="H20" s="135">
        <v>0.64</v>
      </c>
      <c r="I20" s="135">
        <v>0.63</v>
      </c>
      <c r="J20" s="135">
        <v>0.62</v>
      </c>
      <c r="K20" s="142">
        <v>0.6</v>
      </c>
    </row>
    <row r="21" spans="1:11" x14ac:dyDescent="0.25">
      <c r="A21" s="139" t="s">
        <v>189</v>
      </c>
      <c r="B21" s="134" t="s">
        <v>206</v>
      </c>
      <c r="C21" s="134">
        <v>1</v>
      </c>
      <c r="D21" s="134">
        <v>0.91</v>
      </c>
      <c r="E21" s="134">
        <v>0.85</v>
      </c>
      <c r="F21" s="134">
        <v>0.8</v>
      </c>
      <c r="G21" s="134">
        <v>0.7</v>
      </c>
      <c r="H21" s="134">
        <v>0.64</v>
      </c>
      <c r="I21" s="134">
        <v>0.63</v>
      </c>
      <c r="J21" s="134">
        <v>0.62</v>
      </c>
      <c r="K21" s="140">
        <v>0.6</v>
      </c>
    </row>
    <row r="22" spans="1:11" x14ac:dyDescent="0.25">
      <c r="A22" s="141" t="s">
        <v>189</v>
      </c>
      <c r="B22" s="135" t="s">
        <v>207</v>
      </c>
      <c r="C22" s="135">
        <v>1</v>
      </c>
      <c r="D22" s="135">
        <v>0.91</v>
      </c>
      <c r="E22" s="135">
        <v>0.85</v>
      </c>
      <c r="F22" s="135">
        <v>0.8</v>
      </c>
      <c r="G22" s="135">
        <v>0.7</v>
      </c>
      <c r="H22" s="135">
        <v>0.64</v>
      </c>
      <c r="I22" s="135">
        <v>0.63</v>
      </c>
      <c r="J22" s="135">
        <v>0.62</v>
      </c>
      <c r="K22" s="142">
        <v>0.6</v>
      </c>
    </row>
    <row r="23" spans="1:11" x14ac:dyDescent="0.25">
      <c r="A23" s="139" t="s">
        <v>189</v>
      </c>
      <c r="B23" s="134" t="s">
        <v>208</v>
      </c>
      <c r="C23" s="134">
        <v>1</v>
      </c>
      <c r="D23" s="134">
        <v>0.91</v>
      </c>
      <c r="E23" s="134">
        <v>0.85</v>
      </c>
      <c r="F23" s="134">
        <v>0.8</v>
      </c>
      <c r="G23" s="134">
        <v>0.7</v>
      </c>
      <c r="H23" s="134">
        <v>0.64</v>
      </c>
      <c r="I23" s="134">
        <v>0.63</v>
      </c>
      <c r="J23" s="134">
        <v>0.62</v>
      </c>
      <c r="K23" s="140">
        <v>0.6</v>
      </c>
    </row>
    <row r="24" spans="1:11" x14ac:dyDescent="0.25">
      <c r="A24" s="141" t="s">
        <v>189</v>
      </c>
      <c r="B24" s="135" t="s">
        <v>209</v>
      </c>
      <c r="C24" s="135">
        <v>1</v>
      </c>
      <c r="D24" s="135">
        <v>0.91</v>
      </c>
      <c r="E24" s="135">
        <v>0.85</v>
      </c>
      <c r="F24" s="135">
        <v>0.8</v>
      </c>
      <c r="G24" s="135">
        <v>0.7</v>
      </c>
      <c r="H24" s="135">
        <v>0.64</v>
      </c>
      <c r="I24" s="135">
        <v>0.63</v>
      </c>
      <c r="J24" s="135">
        <v>0.62</v>
      </c>
      <c r="K24" s="142">
        <v>0.6</v>
      </c>
    </row>
    <row r="25" spans="1:11" x14ac:dyDescent="0.25">
      <c r="A25" s="139" t="s">
        <v>189</v>
      </c>
      <c r="B25" s="134" t="s">
        <v>199</v>
      </c>
      <c r="C25" s="134">
        <v>1</v>
      </c>
      <c r="D25" s="134">
        <v>0.91</v>
      </c>
      <c r="E25" s="134">
        <v>0.85</v>
      </c>
      <c r="F25" s="134">
        <v>0.8</v>
      </c>
      <c r="G25" s="134">
        <v>0.7</v>
      </c>
      <c r="H25" s="134">
        <v>0.64</v>
      </c>
      <c r="I25" s="134">
        <v>0.63</v>
      </c>
      <c r="J25" s="134">
        <v>0.62</v>
      </c>
      <c r="K25" s="140">
        <v>0.6</v>
      </c>
    </row>
    <row r="26" spans="1:11" x14ac:dyDescent="0.25">
      <c r="A26" s="141" t="s">
        <v>189</v>
      </c>
      <c r="B26" s="135" t="s">
        <v>200</v>
      </c>
      <c r="C26" s="135">
        <v>1</v>
      </c>
      <c r="D26" s="135">
        <v>1</v>
      </c>
      <c r="E26" s="135">
        <v>0.9</v>
      </c>
      <c r="F26" s="135">
        <v>0.86</v>
      </c>
      <c r="G26" s="135">
        <v>0.8</v>
      </c>
      <c r="H26" s="135">
        <v>0.75</v>
      </c>
      <c r="I26" s="135">
        <v>0.7</v>
      </c>
      <c r="J26" s="135">
        <v>0.66</v>
      </c>
      <c r="K26" s="142">
        <v>0.62</v>
      </c>
    </row>
    <row r="27" spans="1:11" x14ac:dyDescent="0.25">
      <c r="A27" s="139" t="s">
        <v>189</v>
      </c>
      <c r="B27" s="134" t="s">
        <v>202</v>
      </c>
      <c r="C27" s="134">
        <v>1</v>
      </c>
      <c r="D27" s="134">
        <v>0.94269827523702898</v>
      </c>
      <c r="E27" s="134">
        <v>0.8704707281939521</v>
      </c>
      <c r="F27" s="134">
        <v>0.79507803319538561</v>
      </c>
      <c r="G27" s="134">
        <v>0.71802684325578181</v>
      </c>
      <c r="H27" s="134">
        <v>0.6407901569972877</v>
      </c>
      <c r="I27" s="134">
        <v>0.63</v>
      </c>
      <c r="J27" s="134">
        <v>0.62</v>
      </c>
      <c r="K27" s="140">
        <v>0.6</v>
      </c>
    </row>
    <row r="28" spans="1:11" ht="15.75" thickBot="1" x14ac:dyDescent="0.3">
      <c r="A28" s="143" t="s">
        <v>189</v>
      </c>
      <c r="B28" s="144" t="s">
        <v>201</v>
      </c>
      <c r="C28" s="144">
        <v>1</v>
      </c>
      <c r="D28" s="144">
        <v>0.91</v>
      </c>
      <c r="E28" s="144">
        <v>0.85</v>
      </c>
      <c r="F28" s="144">
        <v>0.8</v>
      </c>
      <c r="G28" s="144">
        <v>0.7</v>
      </c>
      <c r="H28" s="144">
        <v>0.64</v>
      </c>
      <c r="I28" s="144">
        <v>0.63</v>
      </c>
      <c r="J28" s="144">
        <v>0.62</v>
      </c>
      <c r="K28" s="145">
        <v>0.6</v>
      </c>
    </row>
    <row r="29" spans="1:11" x14ac:dyDescent="0.25">
      <c r="A29" s="136" t="s">
        <v>190</v>
      </c>
      <c r="B29" s="137" t="s">
        <v>198</v>
      </c>
      <c r="C29" s="137">
        <v>1</v>
      </c>
      <c r="D29" s="137">
        <v>0.96455651793083608</v>
      </c>
      <c r="E29" s="137" t="e">
        <f>SUMIFS(AEEI_ele_2!E$3:E$127,AEEI_ele_2!$B$3:$B$127,AEEI_ele_3!$B29,AEEI_ele_2!$A$3:$A$127,AEEI_ele_3!$A29)*(1-SUMIFS([3]CO2_sec_dis_EU!$AQ$2:$AQ$109,[3]CO2_sec_dis_EU!$AO$2:$AO$109,$B29,[3]CO2_sec_dis_EU!$AM$2:$AM$109,$A29)*$M$3)</f>
        <v>#VALUE!</v>
      </c>
      <c r="F29" s="137" t="e">
        <f>SUMIFS(AEEI_ele_2!F$3:F$127,AEEI_ele_2!$B$3:$B$127,AEEI_ele_3!$B29,AEEI_ele_2!$A$3:$A$127,AEEI_ele_3!$A29)*(1-SUMIFS([3]CO2_sec_dis_EU!$AQ$2:$AQ$109,[3]CO2_sec_dis_EU!$AO$2:$AO$109,$B29,[3]CO2_sec_dis_EU!$AM$2:$AM$109,$A29)*$M$3)</f>
        <v>#VALUE!</v>
      </c>
      <c r="G29" s="137" t="e">
        <f>SUMIFS(AEEI_ele_2!G$3:G$127,AEEI_ele_2!$B$3:$B$127,AEEI_ele_3!$B29,AEEI_ele_2!$A$3:$A$127,AEEI_ele_3!$A29)*(1-SUMIFS([3]CO2_sec_dis_EU!$AQ$2:$AQ$109,[3]CO2_sec_dis_EU!$AO$2:$AO$109,$B29,[3]CO2_sec_dis_EU!$AM$2:$AM$109,$A29)*$M$3)</f>
        <v>#VALUE!</v>
      </c>
      <c r="H29" s="137" t="e">
        <f>SUMIFS(AEEI_ele_2!H$3:H$127,AEEI_ele_2!$B$3:$B$127,AEEI_ele_3!$B29,AEEI_ele_2!$A$3:$A$127,AEEI_ele_3!$A29)*(1-SUMIFS([3]CO2_sec_dis_EU!$AQ$2:$AQ$109,[3]CO2_sec_dis_EU!$AO$2:$AO$109,$B29,[3]CO2_sec_dis_EU!$AM$2:$AM$109,$A29)*$M$3)</f>
        <v>#VALUE!</v>
      </c>
      <c r="I29" s="137" t="e">
        <f>SUMIFS(AEEI_ele_2!I$3:I$127,AEEI_ele_2!$B$3:$B$127,AEEI_ele_3!$B29,AEEI_ele_2!$A$3:$A$127,AEEI_ele_3!$A29)*(1-SUMIFS([3]CO2_sec_dis_EU!$AQ$2:$AQ$109,[3]CO2_sec_dis_EU!$AO$2:$AO$109,$B29,[3]CO2_sec_dis_EU!$AM$2:$AM$109,$A29)*$M$3)</f>
        <v>#VALUE!</v>
      </c>
      <c r="J29" s="137" t="e">
        <f>SUMIFS(AEEI_ele_2!J$3:J$127,AEEI_ele_2!$B$3:$B$127,AEEI_ele_3!$B29,AEEI_ele_2!$A$3:$A$127,AEEI_ele_3!$A29)*(1-SUMIFS([3]CO2_sec_dis_EU!$AQ$2:$AQ$109,[3]CO2_sec_dis_EU!$AO$2:$AO$109,$B29,[3]CO2_sec_dis_EU!$AM$2:$AM$109,$A29)*$M$3)</f>
        <v>#VALUE!</v>
      </c>
      <c r="K29" s="138" t="e">
        <f>SUMIFS(AEEI_ele_2!K$3:K$127,AEEI_ele_2!$B$3:$B$127,AEEI_ele_3!$B29,AEEI_ele_2!$A$3:$A$127,AEEI_ele_3!$A29)*(1-SUMIFS([3]CO2_sec_dis_EU!$AQ$2:$AQ$109,[3]CO2_sec_dis_EU!$AO$2:$AO$109,$B29,[3]CO2_sec_dis_EU!$AM$2:$AM$109,$A29)*$M$3)</f>
        <v>#VALUE!</v>
      </c>
    </row>
    <row r="30" spans="1:11" x14ac:dyDescent="0.25">
      <c r="A30" s="139" t="s">
        <v>190</v>
      </c>
      <c r="B30" s="134" t="s">
        <v>203</v>
      </c>
      <c r="C30" s="134">
        <v>1</v>
      </c>
      <c r="D30" s="134">
        <v>0.96455651793083608</v>
      </c>
      <c r="E30" s="134" t="e">
        <f>SUMIFS(AEEI_ele_2!E$3:E$127,AEEI_ele_2!$B$3:$B$127,AEEI_ele_3!$B30,AEEI_ele_2!$A$3:$A$127,AEEI_ele_3!$A30)*(1-SUMIFS([3]CO2_sec_dis_EU!$AQ$2:$AQ$109,[3]CO2_sec_dis_EU!$AO$2:$AO$109,$B30,[3]CO2_sec_dis_EU!$AM$2:$AM$109,$A30)*$M$3)</f>
        <v>#VALUE!</v>
      </c>
      <c r="F30" s="134" t="e">
        <f>SUMIFS(AEEI_ele_2!F$3:F$127,AEEI_ele_2!$B$3:$B$127,AEEI_ele_3!$B30,AEEI_ele_2!$A$3:$A$127,AEEI_ele_3!$A30)*(1-SUMIFS([3]CO2_sec_dis_EU!$AQ$2:$AQ$109,[3]CO2_sec_dis_EU!$AO$2:$AO$109,$B30,[3]CO2_sec_dis_EU!$AM$2:$AM$109,$A30)*$M$3)</f>
        <v>#VALUE!</v>
      </c>
      <c r="G30" s="134" t="e">
        <f>SUMIFS(AEEI_ele_2!G$3:G$127,AEEI_ele_2!$B$3:$B$127,AEEI_ele_3!$B30,AEEI_ele_2!$A$3:$A$127,AEEI_ele_3!$A30)*(1-SUMIFS([3]CO2_sec_dis_EU!$AQ$2:$AQ$109,[3]CO2_sec_dis_EU!$AO$2:$AO$109,$B30,[3]CO2_sec_dis_EU!$AM$2:$AM$109,$A30)*$M$3)</f>
        <v>#VALUE!</v>
      </c>
      <c r="H30" s="134" t="e">
        <f>SUMIFS(AEEI_ele_2!H$3:H$127,AEEI_ele_2!$B$3:$B$127,AEEI_ele_3!$B30,AEEI_ele_2!$A$3:$A$127,AEEI_ele_3!$A30)*(1-SUMIFS([3]CO2_sec_dis_EU!$AQ$2:$AQ$109,[3]CO2_sec_dis_EU!$AO$2:$AO$109,$B30,[3]CO2_sec_dis_EU!$AM$2:$AM$109,$A30)*$M$3)</f>
        <v>#VALUE!</v>
      </c>
      <c r="I30" s="134" t="e">
        <f>SUMIFS(AEEI_ele_2!I$3:I$127,AEEI_ele_2!$B$3:$B$127,AEEI_ele_3!$B30,AEEI_ele_2!$A$3:$A$127,AEEI_ele_3!$A30)*(1-SUMIFS([3]CO2_sec_dis_EU!$AQ$2:$AQ$109,[3]CO2_sec_dis_EU!$AO$2:$AO$109,$B30,[3]CO2_sec_dis_EU!$AM$2:$AM$109,$A30)*$M$3)</f>
        <v>#VALUE!</v>
      </c>
      <c r="J30" s="134" t="e">
        <f>SUMIFS(AEEI_ele_2!J$3:J$127,AEEI_ele_2!$B$3:$B$127,AEEI_ele_3!$B30,AEEI_ele_2!$A$3:$A$127,AEEI_ele_3!$A30)*(1-SUMIFS([3]CO2_sec_dis_EU!$AQ$2:$AQ$109,[3]CO2_sec_dis_EU!$AO$2:$AO$109,$B30,[3]CO2_sec_dis_EU!$AM$2:$AM$109,$A30)*$M$3)</f>
        <v>#VALUE!</v>
      </c>
      <c r="K30" s="140" t="e">
        <f>SUMIFS(AEEI_ele_2!K$3:K$127,AEEI_ele_2!$B$3:$B$127,AEEI_ele_3!$B30,AEEI_ele_2!$A$3:$A$127,AEEI_ele_3!$A30)*(1-SUMIFS([3]CO2_sec_dis_EU!$AQ$2:$AQ$109,[3]CO2_sec_dis_EU!$AO$2:$AO$109,$B30,[3]CO2_sec_dis_EU!$AM$2:$AM$109,$A30)*$M$3)</f>
        <v>#VALUE!</v>
      </c>
    </row>
    <row r="31" spans="1:11" x14ac:dyDescent="0.25">
      <c r="A31" s="141" t="s">
        <v>190</v>
      </c>
      <c r="B31" s="135" t="s">
        <v>210</v>
      </c>
      <c r="C31" s="135">
        <v>1</v>
      </c>
      <c r="D31" s="135">
        <v>0.96455651793083608</v>
      </c>
      <c r="E31" s="135" t="e">
        <f>SUMIFS(AEEI_ele_2!E$3:E$127,AEEI_ele_2!$B$3:$B$127,AEEI_ele_3!$B31,AEEI_ele_2!$A$3:$A$127,AEEI_ele_3!$A31)*(1-SUMIFS([3]CO2_sec_dis_EU!$AQ$2:$AQ$109,[3]CO2_sec_dis_EU!$AO$2:$AO$109,$B31,[3]CO2_sec_dis_EU!$AM$2:$AM$109,$A31)*$M$3)</f>
        <v>#VALUE!</v>
      </c>
      <c r="F31" s="135" t="e">
        <f>SUMIFS(AEEI_ele_2!F$3:F$127,AEEI_ele_2!$B$3:$B$127,AEEI_ele_3!$B31,AEEI_ele_2!$A$3:$A$127,AEEI_ele_3!$A31)*(1-SUMIFS([3]CO2_sec_dis_EU!$AQ$2:$AQ$109,[3]CO2_sec_dis_EU!$AO$2:$AO$109,$B31,[3]CO2_sec_dis_EU!$AM$2:$AM$109,$A31)*$M$3)</f>
        <v>#VALUE!</v>
      </c>
      <c r="G31" s="135" t="e">
        <f>SUMIFS(AEEI_ele_2!G$3:G$127,AEEI_ele_2!$B$3:$B$127,AEEI_ele_3!$B31,AEEI_ele_2!$A$3:$A$127,AEEI_ele_3!$A31)*(1-SUMIFS([3]CO2_sec_dis_EU!$AQ$2:$AQ$109,[3]CO2_sec_dis_EU!$AO$2:$AO$109,$B31,[3]CO2_sec_dis_EU!$AM$2:$AM$109,$A31)*$M$3)</f>
        <v>#VALUE!</v>
      </c>
      <c r="H31" s="135" t="e">
        <f>SUMIFS(AEEI_ele_2!H$3:H$127,AEEI_ele_2!$B$3:$B$127,AEEI_ele_3!$B31,AEEI_ele_2!$A$3:$A$127,AEEI_ele_3!$A31)*(1-SUMIFS([3]CO2_sec_dis_EU!$AQ$2:$AQ$109,[3]CO2_sec_dis_EU!$AO$2:$AO$109,$B31,[3]CO2_sec_dis_EU!$AM$2:$AM$109,$A31)*$M$3)</f>
        <v>#VALUE!</v>
      </c>
      <c r="I31" s="135" t="e">
        <f>SUMIFS(AEEI_ele_2!I$3:I$127,AEEI_ele_2!$B$3:$B$127,AEEI_ele_3!$B31,AEEI_ele_2!$A$3:$A$127,AEEI_ele_3!$A31)*(1-SUMIFS([3]CO2_sec_dis_EU!$AQ$2:$AQ$109,[3]CO2_sec_dis_EU!$AO$2:$AO$109,$B31,[3]CO2_sec_dis_EU!$AM$2:$AM$109,$A31)*$M$3)</f>
        <v>#VALUE!</v>
      </c>
      <c r="J31" s="135" t="e">
        <f>SUMIFS(AEEI_ele_2!J$3:J$127,AEEI_ele_2!$B$3:$B$127,AEEI_ele_3!$B31,AEEI_ele_2!$A$3:$A$127,AEEI_ele_3!$A31)*(1-SUMIFS([3]CO2_sec_dis_EU!$AQ$2:$AQ$109,[3]CO2_sec_dis_EU!$AO$2:$AO$109,$B31,[3]CO2_sec_dis_EU!$AM$2:$AM$109,$A31)*$M$3)</f>
        <v>#VALUE!</v>
      </c>
      <c r="K31" s="142" t="e">
        <f>SUMIFS(AEEI_ele_2!K$3:K$127,AEEI_ele_2!$B$3:$B$127,AEEI_ele_3!$B31,AEEI_ele_2!$A$3:$A$127,AEEI_ele_3!$A31)*(1-SUMIFS([3]CO2_sec_dis_EU!$AQ$2:$AQ$109,[3]CO2_sec_dis_EU!$AO$2:$AO$109,$B31,[3]CO2_sec_dis_EU!$AM$2:$AM$109,$A31)*$M$3)</f>
        <v>#VALUE!</v>
      </c>
    </row>
    <row r="32" spans="1:11" x14ac:dyDescent="0.25">
      <c r="A32" s="139" t="s">
        <v>190</v>
      </c>
      <c r="B32" s="134" t="s">
        <v>204</v>
      </c>
      <c r="C32" s="134">
        <v>1</v>
      </c>
      <c r="D32" s="134">
        <v>0.96455651793083608</v>
      </c>
      <c r="E32" s="134" t="e">
        <f>SUMIFS(AEEI_ele_2!E$3:E$127,AEEI_ele_2!$B$3:$B$127,AEEI_ele_3!$B32,AEEI_ele_2!$A$3:$A$127,AEEI_ele_3!$A32)*(1-SUMIFS([3]CO2_sec_dis_EU!$AQ$2:$AQ$109,[3]CO2_sec_dis_EU!$AO$2:$AO$109,$B32,[3]CO2_sec_dis_EU!$AM$2:$AM$109,$A32)*$M$3)</f>
        <v>#VALUE!</v>
      </c>
      <c r="F32" s="134" t="e">
        <f>SUMIFS(AEEI_ele_2!F$3:F$127,AEEI_ele_2!$B$3:$B$127,AEEI_ele_3!$B32,AEEI_ele_2!$A$3:$A$127,AEEI_ele_3!$A32)*(1-SUMIFS([3]CO2_sec_dis_EU!$AQ$2:$AQ$109,[3]CO2_sec_dis_EU!$AO$2:$AO$109,$B32,[3]CO2_sec_dis_EU!$AM$2:$AM$109,$A32)*$M$3)</f>
        <v>#VALUE!</v>
      </c>
      <c r="G32" s="134" t="e">
        <f>SUMIFS(AEEI_ele_2!G$3:G$127,AEEI_ele_2!$B$3:$B$127,AEEI_ele_3!$B32,AEEI_ele_2!$A$3:$A$127,AEEI_ele_3!$A32)*(1-SUMIFS([3]CO2_sec_dis_EU!$AQ$2:$AQ$109,[3]CO2_sec_dis_EU!$AO$2:$AO$109,$B32,[3]CO2_sec_dis_EU!$AM$2:$AM$109,$A32)*$M$3)</f>
        <v>#VALUE!</v>
      </c>
      <c r="H32" s="134" t="e">
        <f>SUMIFS(AEEI_ele_2!H$3:H$127,AEEI_ele_2!$B$3:$B$127,AEEI_ele_3!$B32,AEEI_ele_2!$A$3:$A$127,AEEI_ele_3!$A32)*(1-SUMIFS([3]CO2_sec_dis_EU!$AQ$2:$AQ$109,[3]CO2_sec_dis_EU!$AO$2:$AO$109,$B32,[3]CO2_sec_dis_EU!$AM$2:$AM$109,$A32)*$M$3)</f>
        <v>#VALUE!</v>
      </c>
      <c r="I32" s="134" t="e">
        <f>SUMIFS(AEEI_ele_2!I$3:I$127,AEEI_ele_2!$B$3:$B$127,AEEI_ele_3!$B32,AEEI_ele_2!$A$3:$A$127,AEEI_ele_3!$A32)*(1-SUMIFS([3]CO2_sec_dis_EU!$AQ$2:$AQ$109,[3]CO2_sec_dis_EU!$AO$2:$AO$109,$B32,[3]CO2_sec_dis_EU!$AM$2:$AM$109,$A32)*$M$3)</f>
        <v>#VALUE!</v>
      </c>
      <c r="J32" s="134" t="e">
        <f>SUMIFS(AEEI_ele_2!J$3:J$127,AEEI_ele_2!$B$3:$B$127,AEEI_ele_3!$B32,AEEI_ele_2!$A$3:$A$127,AEEI_ele_3!$A32)*(1-SUMIFS([3]CO2_sec_dis_EU!$AQ$2:$AQ$109,[3]CO2_sec_dis_EU!$AO$2:$AO$109,$B32,[3]CO2_sec_dis_EU!$AM$2:$AM$109,$A32)*$M$3)</f>
        <v>#VALUE!</v>
      </c>
      <c r="K32" s="140" t="e">
        <f>SUMIFS(AEEI_ele_2!K$3:K$127,AEEI_ele_2!$B$3:$B$127,AEEI_ele_3!$B32,AEEI_ele_2!$A$3:$A$127,AEEI_ele_3!$A32)*(1-SUMIFS([3]CO2_sec_dis_EU!$AQ$2:$AQ$109,[3]CO2_sec_dis_EU!$AO$2:$AO$109,$B32,[3]CO2_sec_dis_EU!$AM$2:$AM$109,$A32)*$M$3)</f>
        <v>#VALUE!</v>
      </c>
    </row>
    <row r="33" spans="1:11" x14ac:dyDescent="0.25">
      <c r="A33" s="141" t="s">
        <v>190</v>
      </c>
      <c r="B33" s="135" t="s">
        <v>205</v>
      </c>
      <c r="C33" s="135">
        <v>1</v>
      </c>
      <c r="D33" s="135">
        <v>0.96455651793083608</v>
      </c>
      <c r="E33" s="135" t="e">
        <f>SUMIFS(AEEI_ele_2!E$3:E$127,AEEI_ele_2!$B$3:$B$127,AEEI_ele_3!$B33,AEEI_ele_2!$A$3:$A$127,AEEI_ele_3!$A33)*(1-SUMIFS([3]CO2_sec_dis_EU!$AQ$2:$AQ$109,[3]CO2_sec_dis_EU!$AO$2:$AO$109,$B33,[3]CO2_sec_dis_EU!$AM$2:$AM$109,$A33)*$M$3)</f>
        <v>#VALUE!</v>
      </c>
      <c r="F33" s="135" t="e">
        <f>SUMIFS(AEEI_ele_2!F$3:F$127,AEEI_ele_2!$B$3:$B$127,AEEI_ele_3!$B33,AEEI_ele_2!$A$3:$A$127,AEEI_ele_3!$A33)*(1-SUMIFS([3]CO2_sec_dis_EU!$AQ$2:$AQ$109,[3]CO2_sec_dis_EU!$AO$2:$AO$109,$B33,[3]CO2_sec_dis_EU!$AM$2:$AM$109,$A33)*$M$3)</f>
        <v>#VALUE!</v>
      </c>
      <c r="G33" s="135" t="e">
        <f>SUMIFS(AEEI_ele_2!G$3:G$127,AEEI_ele_2!$B$3:$B$127,AEEI_ele_3!$B33,AEEI_ele_2!$A$3:$A$127,AEEI_ele_3!$A33)*(1-SUMIFS([3]CO2_sec_dis_EU!$AQ$2:$AQ$109,[3]CO2_sec_dis_EU!$AO$2:$AO$109,$B33,[3]CO2_sec_dis_EU!$AM$2:$AM$109,$A33)*$M$3)</f>
        <v>#VALUE!</v>
      </c>
      <c r="H33" s="135" t="e">
        <f>SUMIFS(AEEI_ele_2!H$3:H$127,AEEI_ele_2!$B$3:$B$127,AEEI_ele_3!$B33,AEEI_ele_2!$A$3:$A$127,AEEI_ele_3!$A33)*(1-SUMIFS([3]CO2_sec_dis_EU!$AQ$2:$AQ$109,[3]CO2_sec_dis_EU!$AO$2:$AO$109,$B33,[3]CO2_sec_dis_EU!$AM$2:$AM$109,$A33)*$M$3)</f>
        <v>#VALUE!</v>
      </c>
      <c r="I33" s="135" t="e">
        <f>SUMIFS(AEEI_ele_2!I$3:I$127,AEEI_ele_2!$B$3:$B$127,AEEI_ele_3!$B33,AEEI_ele_2!$A$3:$A$127,AEEI_ele_3!$A33)*(1-SUMIFS([3]CO2_sec_dis_EU!$AQ$2:$AQ$109,[3]CO2_sec_dis_EU!$AO$2:$AO$109,$B33,[3]CO2_sec_dis_EU!$AM$2:$AM$109,$A33)*$M$3)</f>
        <v>#VALUE!</v>
      </c>
      <c r="J33" s="135" t="e">
        <f>SUMIFS(AEEI_ele_2!J$3:J$127,AEEI_ele_2!$B$3:$B$127,AEEI_ele_3!$B33,AEEI_ele_2!$A$3:$A$127,AEEI_ele_3!$A33)*(1-SUMIFS([3]CO2_sec_dis_EU!$AQ$2:$AQ$109,[3]CO2_sec_dis_EU!$AO$2:$AO$109,$B33,[3]CO2_sec_dis_EU!$AM$2:$AM$109,$A33)*$M$3)</f>
        <v>#VALUE!</v>
      </c>
      <c r="K33" s="142" t="e">
        <f>SUMIFS(AEEI_ele_2!K$3:K$127,AEEI_ele_2!$B$3:$B$127,AEEI_ele_3!$B33,AEEI_ele_2!$A$3:$A$127,AEEI_ele_3!$A33)*(1-SUMIFS([3]CO2_sec_dis_EU!$AQ$2:$AQ$109,[3]CO2_sec_dis_EU!$AO$2:$AO$109,$B33,[3]CO2_sec_dis_EU!$AM$2:$AM$109,$A33)*$M$3)</f>
        <v>#VALUE!</v>
      </c>
    </row>
    <row r="34" spans="1:11" x14ac:dyDescent="0.25">
      <c r="A34" s="139" t="s">
        <v>190</v>
      </c>
      <c r="B34" s="134" t="s">
        <v>206</v>
      </c>
      <c r="C34" s="134">
        <v>1</v>
      </c>
      <c r="D34" s="134">
        <v>0.96455651793083608</v>
      </c>
      <c r="E34" s="134" t="e">
        <f>SUMIFS(AEEI_ele_2!E$3:E$127,AEEI_ele_2!$B$3:$B$127,AEEI_ele_3!$B34,AEEI_ele_2!$A$3:$A$127,AEEI_ele_3!$A34)*(1-SUMIFS([3]CO2_sec_dis_EU!$AQ$2:$AQ$109,[3]CO2_sec_dis_EU!$AO$2:$AO$109,$B34,[3]CO2_sec_dis_EU!$AM$2:$AM$109,$A34)*$M$3)</f>
        <v>#VALUE!</v>
      </c>
      <c r="F34" s="134" t="e">
        <f>SUMIFS(AEEI_ele_2!F$3:F$127,AEEI_ele_2!$B$3:$B$127,AEEI_ele_3!$B34,AEEI_ele_2!$A$3:$A$127,AEEI_ele_3!$A34)*(1-SUMIFS([3]CO2_sec_dis_EU!$AQ$2:$AQ$109,[3]CO2_sec_dis_EU!$AO$2:$AO$109,$B34,[3]CO2_sec_dis_EU!$AM$2:$AM$109,$A34)*$M$3)</f>
        <v>#VALUE!</v>
      </c>
      <c r="G34" s="134" t="e">
        <f>SUMIFS(AEEI_ele_2!G$3:G$127,AEEI_ele_2!$B$3:$B$127,AEEI_ele_3!$B34,AEEI_ele_2!$A$3:$A$127,AEEI_ele_3!$A34)*(1-SUMIFS([3]CO2_sec_dis_EU!$AQ$2:$AQ$109,[3]CO2_sec_dis_EU!$AO$2:$AO$109,$B34,[3]CO2_sec_dis_EU!$AM$2:$AM$109,$A34)*$M$3)</f>
        <v>#VALUE!</v>
      </c>
      <c r="H34" s="134" t="e">
        <f>SUMIFS(AEEI_ele_2!H$3:H$127,AEEI_ele_2!$B$3:$B$127,AEEI_ele_3!$B34,AEEI_ele_2!$A$3:$A$127,AEEI_ele_3!$A34)*(1-SUMIFS([3]CO2_sec_dis_EU!$AQ$2:$AQ$109,[3]CO2_sec_dis_EU!$AO$2:$AO$109,$B34,[3]CO2_sec_dis_EU!$AM$2:$AM$109,$A34)*$M$3)</f>
        <v>#VALUE!</v>
      </c>
      <c r="I34" s="134" t="e">
        <f>SUMIFS(AEEI_ele_2!I$3:I$127,AEEI_ele_2!$B$3:$B$127,AEEI_ele_3!$B34,AEEI_ele_2!$A$3:$A$127,AEEI_ele_3!$A34)*(1-SUMIFS([3]CO2_sec_dis_EU!$AQ$2:$AQ$109,[3]CO2_sec_dis_EU!$AO$2:$AO$109,$B34,[3]CO2_sec_dis_EU!$AM$2:$AM$109,$A34)*$M$3)</f>
        <v>#VALUE!</v>
      </c>
      <c r="J34" s="134" t="e">
        <f>SUMIFS(AEEI_ele_2!J$3:J$127,AEEI_ele_2!$B$3:$B$127,AEEI_ele_3!$B34,AEEI_ele_2!$A$3:$A$127,AEEI_ele_3!$A34)*(1-SUMIFS([3]CO2_sec_dis_EU!$AQ$2:$AQ$109,[3]CO2_sec_dis_EU!$AO$2:$AO$109,$B34,[3]CO2_sec_dis_EU!$AM$2:$AM$109,$A34)*$M$3)</f>
        <v>#VALUE!</v>
      </c>
      <c r="K34" s="140" t="e">
        <f>SUMIFS(AEEI_ele_2!K$3:K$127,AEEI_ele_2!$B$3:$B$127,AEEI_ele_3!$B34,AEEI_ele_2!$A$3:$A$127,AEEI_ele_3!$A34)*(1-SUMIFS([3]CO2_sec_dis_EU!$AQ$2:$AQ$109,[3]CO2_sec_dis_EU!$AO$2:$AO$109,$B34,[3]CO2_sec_dis_EU!$AM$2:$AM$109,$A34)*$M$3)</f>
        <v>#VALUE!</v>
      </c>
    </row>
    <row r="35" spans="1:11" x14ac:dyDescent="0.25">
      <c r="A35" s="141" t="s">
        <v>190</v>
      </c>
      <c r="B35" s="135" t="s">
        <v>207</v>
      </c>
      <c r="C35" s="135">
        <v>1</v>
      </c>
      <c r="D35" s="135">
        <v>0.96455651793083608</v>
      </c>
      <c r="E35" s="135">
        <v>0.91181672920631252</v>
      </c>
      <c r="F35" s="135">
        <v>0.85174904264569773</v>
      </c>
      <c r="G35" s="135">
        <v>0.78673589821366685</v>
      </c>
      <c r="H35" s="135">
        <v>0.71874356006731577</v>
      </c>
      <c r="I35" s="135">
        <v>0.7</v>
      </c>
      <c r="J35" s="135">
        <v>0.69</v>
      </c>
      <c r="K35" s="142">
        <v>0.68</v>
      </c>
    </row>
    <row r="36" spans="1:11" x14ac:dyDescent="0.25">
      <c r="A36" s="139" t="s">
        <v>190</v>
      </c>
      <c r="B36" s="134" t="s">
        <v>208</v>
      </c>
      <c r="C36" s="134">
        <v>1</v>
      </c>
      <c r="D36" s="134">
        <v>0.96455651793083608</v>
      </c>
      <c r="E36" s="134">
        <v>0.91181672920631252</v>
      </c>
      <c r="F36" s="134">
        <v>0.85174904264569773</v>
      </c>
      <c r="G36" s="134">
        <v>0.78673589821366685</v>
      </c>
      <c r="H36" s="134">
        <v>0.71874356006731577</v>
      </c>
      <c r="I36" s="134">
        <v>0.7</v>
      </c>
      <c r="J36" s="134">
        <v>0.69</v>
      </c>
      <c r="K36" s="140">
        <v>0.68</v>
      </c>
    </row>
    <row r="37" spans="1:11" x14ac:dyDescent="0.25">
      <c r="A37" s="141" t="s">
        <v>190</v>
      </c>
      <c r="B37" s="135" t="s">
        <v>209</v>
      </c>
      <c r="C37" s="135">
        <v>1</v>
      </c>
      <c r="D37" s="135">
        <v>0.96455651793083608</v>
      </c>
      <c r="E37" s="135">
        <v>0.91181672920631252</v>
      </c>
      <c r="F37" s="135">
        <v>0.85174904264569773</v>
      </c>
      <c r="G37" s="135">
        <v>0.78673589821366685</v>
      </c>
      <c r="H37" s="135">
        <v>0.71874356006731577</v>
      </c>
      <c r="I37" s="135">
        <v>0.7</v>
      </c>
      <c r="J37" s="135">
        <v>0.69</v>
      </c>
      <c r="K37" s="142">
        <v>0.68</v>
      </c>
    </row>
    <row r="38" spans="1:11" x14ac:dyDescent="0.25">
      <c r="A38" s="139" t="s">
        <v>190</v>
      </c>
      <c r="B38" s="134" t="s">
        <v>199</v>
      </c>
      <c r="C38" s="134">
        <v>1</v>
      </c>
      <c r="D38" s="134">
        <v>0.96455651793083608</v>
      </c>
      <c r="E38" s="134">
        <v>0.91181672920631252</v>
      </c>
      <c r="F38" s="134">
        <v>0.85174904264569773</v>
      </c>
      <c r="G38" s="134">
        <v>0.78673589821366685</v>
      </c>
      <c r="H38" s="134">
        <v>0.71874356006731577</v>
      </c>
      <c r="I38" s="134">
        <v>0.7</v>
      </c>
      <c r="J38" s="134">
        <v>0.69</v>
      </c>
      <c r="K38" s="140">
        <v>0.68</v>
      </c>
    </row>
    <row r="39" spans="1:11" x14ac:dyDescent="0.25">
      <c r="A39" s="141" t="s">
        <v>190</v>
      </c>
      <c r="B39" s="135" t="s">
        <v>200</v>
      </c>
      <c r="C39" s="135">
        <v>1</v>
      </c>
      <c r="D39" s="135">
        <v>0.96455651793083608</v>
      </c>
      <c r="E39" s="135" t="e">
        <f>SUMIFS(AEEI_ele_2!E$3:E$127,AEEI_ele_2!$B$3:$B$127,AEEI_ele_3!$B39,AEEI_ele_2!$A$3:$A$127,AEEI_ele_3!$A39)*(1-SUMIFS([3]CO2_sec_dis_EU!$AQ$2:$AQ$109,[3]CO2_sec_dis_EU!$AO$2:$AO$109,$B39,[3]CO2_sec_dis_EU!$AM$2:$AM$109,$A39)*$M$3)</f>
        <v>#VALUE!</v>
      </c>
      <c r="F39" s="135" t="e">
        <f>SUMIFS(AEEI_ele_2!F$3:F$127,AEEI_ele_2!$B$3:$B$127,AEEI_ele_3!$B39,AEEI_ele_2!$A$3:$A$127,AEEI_ele_3!$A39)*(1-SUMIFS([3]CO2_sec_dis_EU!$AQ$2:$AQ$109,[3]CO2_sec_dis_EU!$AO$2:$AO$109,$B39,[3]CO2_sec_dis_EU!$AM$2:$AM$109,$A39)*$M$3)</f>
        <v>#VALUE!</v>
      </c>
      <c r="G39" s="135" t="e">
        <f>SUMIFS(AEEI_ele_2!G$3:G$127,AEEI_ele_2!$B$3:$B$127,AEEI_ele_3!$B39,AEEI_ele_2!$A$3:$A$127,AEEI_ele_3!$A39)*(1-SUMIFS([3]CO2_sec_dis_EU!$AQ$2:$AQ$109,[3]CO2_sec_dis_EU!$AO$2:$AO$109,$B39,[3]CO2_sec_dis_EU!$AM$2:$AM$109,$A39)*$M$3)</f>
        <v>#VALUE!</v>
      </c>
      <c r="H39" s="135" t="e">
        <f>SUMIFS(AEEI_ele_2!H$3:H$127,AEEI_ele_2!$B$3:$B$127,AEEI_ele_3!$B39,AEEI_ele_2!$A$3:$A$127,AEEI_ele_3!$A39)*(1-SUMIFS([3]CO2_sec_dis_EU!$AQ$2:$AQ$109,[3]CO2_sec_dis_EU!$AO$2:$AO$109,$B39,[3]CO2_sec_dis_EU!$AM$2:$AM$109,$A39)*$M$3)</f>
        <v>#VALUE!</v>
      </c>
      <c r="I39" s="135" t="e">
        <f>SUMIFS(AEEI_ele_2!I$3:I$127,AEEI_ele_2!$B$3:$B$127,AEEI_ele_3!$B39,AEEI_ele_2!$A$3:$A$127,AEEI_ele_3!$A39)*(1-SUMIFS([3]CO2_sec_dis_EU!$AQ$2:$AQ$109,[3]CO2_sec_dis_EU!$AO$2:$AO$109,$B39,[3]CO2_sec_dis_EU!$AM$2:$AM$109,$A39)*$M$3)</f>
        <v>#VALUE!</v>
      </c>
      <c r="J39" s="135" t="e">
        <f>SUMIFS(AEEI_ele_2!J$3:J$127,AEEI_ele_2!$B$3:$B$127,AEEI_ele_3!$B39,AEEI_ele_2!$A$3:$A$127,AEEI_ele_3!$A39)*(1-SUMIFS([3]CO2_sec_dis_EU!$AQ$2:$AQ$109,[3]CO2_sec_dis_EU!$AO$2:$AO$109,$B39,[3]CO2_sec_dis_EU!$AM$2:$AM$109,$A39)*$M$3)</f>
        <v>#VALUE!</v>
      </c>
      <c r="K39" s="142" t="e">
        <f>SUMIFS(AEEI_ele_2!K$3:K$127,AEEI_ele_2!$B$3:$B$127,AEEI_ele_3!$B39,AEEI_ele_2!$A$3:$A$127,AEEI_ele_3!$A39)*(1-SUMIFS([3]CO2_sec_dis_EU!$AQ$2:$AQ$109,[3]CO2_sec_dis_EU!$AO$2:$AO$109,$B39,[3]CO2_sec_dis_EU!$AM$2:$AM$109,$A39)*$M$3)</f>
        <v>#VALUE!</v>
      </c>
    </row>
    <row r="40" spans="1:11" x14ac:dyDescent="0.25">
      <c r="A40" s="139" t="s">
        <v>190</v>
      </c>
      <c r="B40" s="134" t="s">
        <v>202</v>
      </c>
      <c r="C40" s="134">
        <v>1</v>
      </c>
      <c r="D40" s="134">
        <v>0.96455651793083608</v>
      </c>
      <c r="E40" s="134" t="e">
        <f>SUMIFS(AEEI_ele_2!E$3:E$127,AEEI_ele_2!$B$3:$B$127,AEEI_ele_3!$B40,AEEI_ele_2!$A$3:$A$127,AEEI_ele_3!$A40)*(1-SUMIFS([3]CO2_sec_dis_EU!$AQ$2:$AQ$109,[3]CO2_sec_dis_EU!$AO$2:$AO$109,$B40,[3]CO2_sec_dis_EU!$AM$2:$AM$109,$A40)*$M$3)</f>
        <v>#VALUE!</v>
      </c>
      <c r="F40" s="134" t="e">
        <f>SUMIFS(AEEI_ele_2!F$3:F$127,AEEI_ele_2!$B$3:$B$127,AEEI_ele_3!$B40,AEEI_ele_2!$A$3:$A$127,AEEI_ele_3!$A40)*(1-SUMIFS([3]CO2_sec_dis_EU!$AQ$2:$AQ$109,[3]CO2_sec_dis_EU!$AO$2:$AO$109,$B40,[3]CO2_sec_dis_EU!$AM$2:$AM$109,$A40)*$M$3)</f>
        <v>#VALUE!</v>
      </c>
      <c r="G40" s="134" t="e">
        <f>SUMIFS(AEEI_ele_2!G$3:G$127,AEEI_ele_2!$B$3:$B$127,AEEI_ele_3!$B40,AEEI_ele_2!$A$3:$A$127,AEEI_ele_3!$A40)*(1-SUMIFS([3]CO2_sec_dis_EU!$AQ$2:$AQ$109,[3]CO2_sec_dis_EU!$AO$2:$AO$109,$B40,[3]CO2_sec_dis_EU!$AM$2:$AM$109,$A40)*$M$3)</f>
        <v>#VALUE!</v>
      </c>
      <c r="H40" s="134" t="e">
        <f>SUMIFS(AEEI_ele_2!H$3:H$127,AEEI_ele_2!$B$3:$B$127,AEEI_ele_3!$B40,AEEI_ele_2!$A$3:$A$127,AEEI_ele_3!$A40)*(1-SUMIFS([3]CO2_sec_dis_EU!$AQ$2:$AQ$109,[3]CO2_sec_dis_EU!$AO$2:$AO$109,$B40,[3]CO2_sec_dis_EU!$AM$2:$AM$109,$A40)*$M$3)</f>
        <v>#VALUE!</v>
      </c>
      <c r="I40" s="134" t="e">
        <f>SUMIFS(AEEI_ele_2!I$3:I$127,AEEI_ele_2!$B$3:$B$127,AEEI_ele_3!$B40,AEEI_ele_2!$A$3:$A$127,AEEI_ele_3!$A40)*(1-SUMIFS([3]CO2_sec_dis_EU!$AQ$2:$AQ$109,[3]CO2_sec_dis_EU!$AO$2:$AO$109,$B40,[3]CO2_sec_dis_EU!$AM$2:$AM$109,$A40)*$M$3)</f>
        <v>#VALUE!</v>
      </c>
      <c r="J40" s="134" t="e">
        <f>SUMIFS(AEEI_ele_2!J$3:J$127,AEEI_ele_2!$B$3:$B$127,AEEI_ele_3!$B40,AEEI_ele_2!$A$3:$A$127,AEEI_ele_3!$A40)*(1-SUMIFS([3]CO2_sec_dis_EU!$AQ$2:$AQ$109,[3]CO2_sec_dis_EU!$AO$2:$AO$109,$B40,[3]CO2_sec_dis_EU!$AM$2:$AM$109,$A40)*$M$3)</f>
        <v>#VALUE!</v>
      </c>
      <c r="K40" s="140" t="e">
        <f>SUMIFS(AEEI_ele_2!K$3:K$127,AEEI_ele_2!$B$3:$B$127,AEEI_ele_3!$B40,AEEI_ele_2!$A$3:$A$127,AEEI_ele_3!$A40)*(1-SUMIFS([3]CO2_sec_dis_EU!$AQ$2:$AQ$109,[3]CO2_sec_dis_EU!$AO$2:$AO$109,$B40,[3]CO2_sec_dis_EU!$AM$2:$AM$109,$A40)*$M$3)</f>
        <v>#VALUE!</v>
      </c>
    </row>
    <row r="41" spans="1:11" ht="15.75" thickBot="1" x14ac:dyDescent="0.3">
      <c r="A41" s="143" t="s">
        <v>190</v>
      </c>
      <c r="B41" s="144" t="s">
        <v>201</v>
      </c>
      <c r="C41" s="144">
        <v>1</v>
      </c>
      <c r="D41" s="144">
        <v>0.96455651793083608</v>
      </c>
      <c r="E41" s="144" t="e">
        <f>SUMIFS(AEEI_ele_2!E$3:E$127,AEEI_ele_2!$B$3:$B$127,AEEI_ele_3!$B41,AEEI_ele_2!$A$3:$A$127,AEEI_ele_3!$A41)*(1-SUMIFS([3]CO2_sec_dis_EU!$AQ$2:$AQ$109,[3]CO2_sec_dis_EU!$AO$2:$AO$109,$B41,[3]CO2_sec_dis_EU!$AM$2:$AM$109,$A41)*$M$3)</f>
        <v>#VALUE!</v>
      </c>
      <c r="F41" s="144" t="e">
        <f>SUMIFS(AEEI_ele_2!F$3:F$127,AEEI_ele_2!$B$3:$B$127,AEEI_ele_3!$B41,AEEI_ele_2!$A$3:$A$127,AEEI_ele_3!$A41)*(1-SUMIFS([3]CO2_sec_dis_EU!$AQ$2:$AQ$109,[3]CO2_sec_dis_EU!$AO$2:$AO$109,$B41,[3]CO2_sec_dis_EU!$AM$2:$AM$109,$A41)*$M$3)</f>
        <v>#VALUE!</v>
      </c>
      <c r="G41" s="144" t="e">
        <f>SUMIFS(AEEI_ele_2!G$3:G$127,AEEI_ele_2!$B$3:$B$127,AEEI_ele_3!$B41,AEEI_ele_2!$A$3:$A$127,AEEI_ele_3!$A41)*(1-SUMIFS([3]CO2_sec_dis_EU!$AQ$2:$AQ$109,[3]CO2_sec_dis_EU!$AO$2:$AO$109,$B41,[3]CO2_sec_dis_EU!$AM$2:$AM$109,$A41)*$M$3)</f>
        <v>#VALUE!</v>
      </c>
      <c r="H41" s="144" t="e">
        <f>SUMIFS(AEEI_ele_2!H$3:H$127,AEEI_ele_2!$B$3:$B$127,AEEI_ele_3!$B41,AEEI_ele_2!$A$3:$A$127,AEEI_ele_3!$A41)*(1-SUMIFS([3]CO2_sec_dis_EU!$AQ$2:$AQ$109,[3]CO2_sec_dis_EU!$AO$2:$AO$109,$B41,[3]CO2_sec_dis_EU!$AM$2:$AM$109,$A41)*$M$3)</f>
        <v>#VALUE!</v>
      </c>
      <c r="I41" s="144" t="e">
        <f>SUMIFS(AEEI_ele_2!I$3:I$127,AEEI_ele_2!$B$3:$B$127,AEEI_ele_3!$B41,AEEI_ele_2!$A$3:$A$127,AEEI_ele_3!$A41)*(1-SUMIFS([3]CO2_sec_dis_EU!$AQ$2:$AQ$109,[3]CO2_sec_dis_EU!$AO$2:$AO$109,$B41,[3]CO2_sec_dis_EU!$AM$2:$AM$109,$A41)*$M$3)</f>
        <v>#VALUE!</v>
      </c>
      <c r="J41" s="144" t="e">
        <f>SUMIFS(AEEI_ele_2!J$3:J$127,AEEI_ele_2!$B$3:$B$127,AEEI_ele_3!$B41,AEEI_ele_2!$A$3:$A$127,AEEI_ele_3!$A41)*(1-SUMIFS([3]CO2_sec_dis_EU!$AQ$2:$AQ$109,[3]CO2_sec_dis_EU!$AO$2:$AO$109,$B41,[3]CO2_sec_dis_EU!$AM$2:$AM$109,$A41)*$M$3)</f>
        <v>#VALUE!</v>
      </c>
      <c r="K41" s="145" t="e">
        <f>SUMIFS(AEEI_ele_2!K$3:K$127,AEEI_ele_2!$B$3:$B$127,AEEI_ele_3!$B41,AEEI_ele_2!$A$3:$A$127,AEEI_ele_3!$A41)*(1-SUMIFS([3]CO2_sec_dis_EU!$AQ$2:$AQ$109,[3]CO2_sec_dis_EU!$AO$2:$AO$109,$B41,[3]CO2_sec_dis_EU!$AM$2:$AM$109,$A41)*$M$3)</f>
        <v>#VALUE!</v>
      </c>
    </row>
    <row r="42" spans="1:11" x14ac:dyDescent="0.25">
      <c r="A42" s="136" t="s">
        <v>184</v>
      </c>
      <c r="B42" s="137" t="s">
        <v>198</v>
      </c>
      <c r="C42" s="137">
        <v>1</v>
      </c>
      <c r="D42" s="137">
        <v>0.88810445596450405</v>
      </c>
      <c r="E42" s="137">
        <v>0.82</v>
      </c>
      <c r="F42" s="137">
        <v>0.78</v>
      </c>
      <c r="G42" s="137">
        <v>0.75</v>
      </c>
      <c r="H42" s="137">
        <v>0.7</v>
      </c>
      <c r="I42" s="137">
        <v>0.65</v>
      </c>
      <c r="J42" s="137">
        <v>0.62</v>
      </c>
      <c r="K42" s="138">
        <v>0.6</v>
      </c>
    </row>
    <row r="43" spans="1:11" x14ac:dyDescent="0.25">
      <c r="A43" s="139" t="s">
        <v>184</v>
      </c>
      <c r="B43" s="134" t="s">
        <v>203</v>
      </c>
      <c r="C43" s="134">
        <v>1</v>
      </c>
      <c r="D43" s="134">
        <v>0.88810445596450405</v>
      </c>
      <c r="E43" s="134">
        <v>0.82</v>
      </c>
      <c r="F43" s="134">
        <v>0.78</v>
      </c>
      <c r="G43" s="134">
        <v>0.75</v>
      </c>
      <c r="H43" s="134">
        <v>0.7</v>
      </c>
      <c r="I43" s="134">
        <v>0.65</v>
      </c>
      <c r="J43" s="134">
        <v>0.62</v>
      </c>
      <c r="K43" s="140">
        <v>0.6</v>
      </c>
    </row>
    <row r="44" spans="1:11" x14ac:dyDescent="0.25">
      <c r="A44" s="141" t="s">
        <v>184</v>
      </c>
      <c r="B44" s="135" t="s">
        <v>210</v>
      </c>
      <c r="C44" s="135">
        <v>1</v>
      </c>
      <c r="D44" s="135">
        <v>0.88810445596450405</v>
      </c>
      <c r="E44" s="135">
        <v>0.82</v>
      </c>
      <c r="F44" s="135">
        <v>0.78</v>
      </c>
      <c r="G44" s="135">
        <v>0.75</v>
      </c>
      <c r="H44" s="135">
        <v>0.7</v>
      </c>
      <c r="I44" s="135">
        <v>0.65</v>
      </c>
      <c r="J44" s="135">
        <v>0.62</v>
      </c>
      <c r="K44" s="142">
        <v>0.6</v>
      </c>
    </row>
    <row r="45" spans="1:11" x14ac:dyDescent="0.25">
      <c r="A45" s="139" t="s">
        <v>184</v>
      </c>
      <c r="B45" s="134" t="s">
        <v>204</v>
      </c>
      <c r="C45" s="134">
        <v>1</v>
      </c>
      <c r="D45" s="134">
        <v>0.88810445596450405</v>
      </c>
      <c r="E45" s="134">
        <v>0.82</v>
      </c>
      <c r="F45" s="134">
        <v>0.78</v>
      </c>
      <c r="G45" s="134">
        <v>0.75</v>
      </c>
      <c r="H45" s="134">
        <v>0.7</v>
      </c>
      <c r="I45" s="134">
        <v>0.65</v>
      </c>
      <c r="J45" s="134">
        <v>0.62</v>
      </c>
      <c r="K45" s="140">
        <v>0.6</v>
      </c>
    </row>
    <row r="46" spans="1:11" x14ac:dyDescent="0.25">
      <c r="A46" s="141" t="s">
        <v>184</v>
      </c>
      <c r="B46" s="135" t="s">
        <v>205</v>
      </c>
      <c r="C46" s="135">
        <v>1</v>
      </c>
      <c r="D46" s="135">
        <v>0.88810445596450405</v>
      </c>
      <c r="E46" s="135">
        <v>0.82</v>
      </c>
      <c r="F46" s="135">
        <v>0.78</v>
      </c>
      <c r="G46" s="135">
        <v>0.75</v>
      </c>
      <c r="H46" s="135">
        <v>0.7</v>
      </c>
      <c r="I46" s="135">
        <v>0.65</v>
      </c>
      <c r="J46" s="135">
        <v>0.62</v>
      </c>
      <c r="K46" s="142">
        <v>0.6</v>
      </c>
    </row>
    <row r="47" spans="1:11" x14ac:dyDescent="0.25">
      <c r="A47" s="139" t="s">
        <v>184</v>
      </c>
      <c r="B47" s="134" t="s">
        <v>206</v>
      </c>
      <c r="C47" s="134">
        <v>1</v>
      </c>
      <c r="D47" s="134">
        <v>0.88810445596450405</v>
      </c>
      <c r="E47" s="134">
        <v>0.82</v>
      </c>
      <c r="F47" s="134">
        <v>0.78</v>
      </c>
      <c r="G47" s="134">
        <v>0.75</v>
      </c>
      <c r="H47" s="134">
        <v>0.7</v>
      </c>
      <c r="I47" s="134">
        <v>0.65</v>
      </c>
      <c r="J47" s="134">
        <v>0.62</v>
      </c>
      <c r="K47" s="140">
        <v>0.6</v>
      </c>
    </row>
    <row r="48" spans="1:11" x14ac:dyDescent="0.25">
      <c r="A48" s="141" t="s">
        <v>184</v>
      </c>
      <c r="B48" s="135" t="s">
        <v>207</v>
      </c>
      <c r="C48" s="135">
        <v>1</v>
      </c>
      <c r="D48" s="135">
        <v>0.88810445596450405</v>
      </c>
      <c r="E48" s="135">
        <v>0.82</v>
      </c>
      <c r="F48" s="135">
        <v>0.78</v>
      </c>
      <c r="G48" s="135">
        <v>0.75</v>
      </c>
      <c r="H48" s="135">
        <v>0.7</v>
      </c>
      <c r="I48" s="135">
        <v>0.65</v>
      </c>
      <c r="J48" s="135">
        <v>0.62</v>
      </c>
      <c r="K48" s="142">
        <v>0.6</v>
      </c>
    </row>
    <row r="49" spans="1:11" x14ac:dyDescent="0.25">
      <c r="A49" s="139" t="s">
        <v>184</v>
      </c>
      <c r="B49" s="134" t="s">
        <v>208</v>
      </c>
      <c r="C49" s="134">
        <v>1</v>
      </c>
      <c r="D49" s="134">
        <v>0.88810445596450405</v>
      </c>
      <c r="E49" s="134">
        <v>0.82</v>
      </c>
      <c r="F49" s="134">
        <v>0.78</v>
      </c>
      <c r="G49" s="134">
        <v>0.75</v>
      </c>
      <c r="H49" s="134">
        <v>0.7</v>
      </c>
      <c r="I49" s="134">
        <v>0.65</v>
      </c>
      <c r="J49" s="134">
        <v>0.62</v>
      </c>
      <c r="K49" s="140">
        <v>0.6</v>
      </c>
    </row>
    <row r="50" spans="1:11" x14ac:dyDescent="0.25">
      <c r="A50" s="141" t="s">
        <v>184</v>
      </c>
      <c r="B50" s="135" t="s">
        <v>209</v>
      </c>
      <c r="C50" s="135">
        <v>1</v>
      </c>
      <c r="D50" s="135">
        <v>0.88810445596450405</v>
      </c>
      <c r="E50" s="135">
        <v>0.82</v>
      </c>
      <c r="F50" s="135">
        <v>0.78</v>
      </c>
      <c r="G50" s="135">
        <v>0.75</v>
      </c>
      <c r="H50" s="135">
        <v>0.7</v>
      </c>
      <c r="I50" s="135">
        <v>0.65</v>
      </c>
      <c r="J50" s="135">
        <v>0.62</v>
      </c>
      <c r="K50" s="142">
        <v>0.6</v>
      </c>
    </row>
    <row r="51" spans="1:11" x14ac:dyDescent="0.25">
      <c r="A51" s="139" t="s">
        <v>184</v>
      </c>
      <c r="B51" s="134" t="s">
        <v>199</v>
      </c>
      <c r="C51" s="134">
        <v>1</v>
      </c>
      <c r="D51" s="134">
        <v>0.88810445596450405</v>
      </c>
      <c r="E51" s="134">
        <v>0.82</v>
      </c>
      <c r="F51" s="134">
        <v>0.78</v>
      </c>
      <c r="G51" s="134">
        <v>0.75</v>
      </c>
      <c r="H51" s="134">
        <v>0.7</v>
      </c>
      <c r="I51" s="134">
        <v>0.65</v>
      </c>
      <c r="J51" s="134">
        <v>0.62</v>
      </c>
      <c r="K51" s="140">
        <v>0.6</v>
      </c>
    </row>
    <row r="52" spans="1:11" x14ac:dyDescent="0.25">
      <c r="A52" s="141" t="s">
        <v>184</v>
      </c>
      <c r="B52" s="135" t="s">
        <v>200</v>
      </c>
      <c r="C52" s="135">
        <v>1</v>
      </c>
      <c r="D52" s="135">
        <v>0.88810445596450405</v>
      </c>
      <c r="E52" s="135">
        <v>0.78624789060047529</v>
      </c>
      <c r="F52" s="135">
        <v>0.69793810627469499</v>
      </c>
      <c r="G52" s="135">
        <v>0.61916555925529615</v>
      </c>
      <c r="H52" s="135">
        <v>0.54809083732844166</v>
      </c>
      <c r="I52" s="135">
        <v>0.48336784112668468</v>
      </c>
      <c r="J52" s="135">
        <v>0.42398005503463382</v>
      </c>
      <c r="K52" s="142">
        <v>0.36926923917000753</v>
      </c>
    </row>
    <row r="53" spans="1:11" x14ac:dyDescent="0.25">
      <c r="A53" s="139" t="s">
        <v>184</v>
      </c>
      <c r="B53" s="134" t="s">
        <v>202</v>
      </c>
      <c r="C53" s="134">
        <v>1</v>
      </c>
      <c r="D53" s="134">
        <v>0.88810445596450405</v>
      </c>
      <c r="E53" s="134">
        <v>0.78624789060047529</v>
      </c>
      <c r="F53" s="134">
        <v>0.69793810627469499</v>
      </c>
      <c r="G53" s="134">
        <v>0.61916555925529615</v>
      </c>
      <c r="H53" s="134">
        <v>0.54809083732844166</v>
      </c>
      <c r="I53" s="134">
        <v>0.48336784112668468</v>
      </c>
      <c r="J53" s="134">
        <v>0.42398005503463382</v>
      </c>
      <c r="K53" s="140">
        <v>0.36926923917000753</v>
      </c>
    </row>
    <row r="54" spans="1:11" ht="15.75" thickBot="1" x14ac:dyDescent="0.3">
      <c r="A54" s="143" t="s">
        <v>184</v>
      </c>
      <c r="B54" s="144" t="s">
        <v>201</v>
      </c>
      <c r="C54" s="144">
        <v>1</v>
      </c>
      <c r="D54" s="144">
        <v>0.88810445596450405</v>
      </c>
      <c r="E54" s="144">
        <v>0.8</v>
      </c>
      <c r="F54" s="144">
        <v>0.76</v>
      </c>
      <c r="G54" s="144">
        <v>0.72</v>
      </c>
      <c r="H54" s="144">
        <v>0.68</v>
      </c>
      <c r="I54" s="144">
        <v>0.6</v>
      </c>
      <c r="J54" s="144">
        <v>0.55000000000000004</v>
      </c>
      <c r="K54" s="145">
        <v>0.5</v>
      </c>
    </row>
    <row r="55" spans="1:11" x14ac:dyDescent="0.25">
      <c r="A55" s="136" t="s">
        <v>191</v>
      </c>
      <c r="B55" s="137" t="s">
        <v>198</v>
      </c>
      <c r="C55" s="137">
        <v>1</v>
      </c>
      <c r="D55" s="137">
        <v>0.98</v>
      </c>
      <c r="E55" s="137">
        <v>0.85</v>
      </c>
      <c r="F55" s="137">
        <v>0.8</v>
      </c>
      <c r="G55" s="137">
        <v>0.75</v>
      </c>
      <c r="H55" s="137">
        <v>0.7</v>
      </c>
      <c r="I55" s="137">
        <v>0.68</v>
      </c>
      <c r="J55" s="137">
        <v>0.63432099361997696</v>
      </c>
      <c r="K55" s="138">
        <v>0.53050965130219341</v>
      </c>
    </row>
    <row r="56" spans="1:11" x14ac:dyDescent="0.25">
      <c r="A56" s="139" t="s">
        <v>191</v>
      </c>
      <c r="B56" s="134" t="s">
        <v>203</v>
      </c>
      <c r="C56" s="134">
        <v>1</v>
      </c>
      <c r="D56" s="134">
        <v>0.98</v>
      </c>
      <c r="E56" s="134">
        <v>0.85</v>
      </c>
      <c r="F56" s="134">
        <v>0.8</v>
      </c>
      <c r="G56" s="134">
        <v>0.75</v>
      </c>
      <c r="H56" s="134">
        <v>0.7</v>
      </c>
      <c r="I56" s="134">
        <v>0.68</v>
      </c>
      <c r="J56" s="134">
        <v>0.63432099361997696</v>
      </c>
      <c r="K56" s="140">
        <v>0.53050965130219341</v>
      </c>
    </row>
    <row r="57" spans="1:11" x14ac:dyDescent="0.25">
      <c r="A57" s="141" t="s">
        <v>191</v>
      </c>
      <c r="B57" s="135" t="s">
        <v>210</v>
      </c>
      <c r="C57" s="135">
        <v>1</v>
      </c>
      <c r="D57" s="135">
        <v>0.9</v>
      </c>
      <c r="E57" s="135">
        <v>0.85</v>
      </c>
      <c r="F57" s="135">
        <v>0.8</v>
      </c>
      <c r="G57" s="135">
        <v>0.75</v>
      </c>
      <c r="H57" s="135">
        <v>0.7</v>
      </c>
      <c r="I57" s="135">
        <v>0.68</v>
      </c>
      <c r="J57" s="135">
        <v>0.63432099361997696</v>
      </c>
      <c r="K57" s="142">
        <v>0.53050965130219341</v>
      </c>
    </row>
    <row r="58" spans="1:11" x14ac:dyDescent="0.25">
      <c r="A58" s="139" t="s">
        <v>191</v>
      </c>
      <c r="B58" s="134" t="s">
        <v>204</v>
      </c>
      <c r="C58" s="134">
        <v>1</v>
      </c>
      <c r="D58" s="134">
        <v>1.2</v>
      </c>
      <c r="E58" s="134">
        <v>0.85</v>
      </c>
      <c r="F58" s="134">
        <v>0.8</v>
      </c>
      <c r="G58" s="134">
        <v>0.75</v>
      </c>
      <c r="H58" s="134">
        <v>0.7</v>
      </c>
      <c r="I58" s="134">
        <v>0.68</v>
      </c>
      <c r="J58" s="134">
        <v>0.63432099361997696</v>
      </c>
      <c r="K58" s="140">
        <v>0.53050965130219341</v>
      </c>
    </row>
    <row r="59" spans="1:11" x14ac:dyDescent="0.25">
      <c r="A59" s="141" t="s">
        <v>191</v>
      </c>
      <c r="B59" s="135" t="s">
        <v>205</v>
      </c>
      <c r="C59" s="135">
        <v>1</v>
      </c>
      <c r="D59" s="135">
        <v>0.98</v>
      </c>
      <c r="E59" s="135">
        <v>0.85</v>
      </c>
      <c r="F59" s="135">
        <v>0.8</v>
      </c>
      <c r="G59" s="135">
        <v>0.75</v>
      </c>
      <c r="H59" s="135">
        <v>0.7</v>
      </c>
      <c r="I59" s="135">
        <v>0.68</v>
      </c>
      <c r="J59" s="135">
        <v>0.63432099361997696</v>
      </c>
      <c r="K59" s="142">
        <v>0.53050965130219341</v>
      </c>
    </row>
    <row r="60" spans="1:11" x14ac:dyDescent="0.25">
      <c r="A60" s="139" t="s">
        <v>191</v>
      </c>
      <c r="B60" s="134" t="s">
        <v>206</v>
      </c>
      <c r="C60" s="134">
        <v>1</v>
      </c>
      <c r="D60" s="134">
        <v>0.98</v>
      </c>
      <c r="E60" s="134">
        <v>0.85</v>
      </c>
      <c r="F60" s="134">
        <v>0.8</v>
      </c>
      <c r="G60" s="134">
        <v>0.75</v>
      </c>
      <c r="H60" s="134">
        <v>0.7</v>
      </c>
      <c r="I60" s="134">
        <v>0.68</v>
      </c>
      <c r="J60" s="134">
        <v>0.63432099361997696</v>
      </c>
      <c r="K60" s="140">
        <v>0.53050965130219341</v>
      </c>
    </row>
    <row r="61" spans="1:11" x14ac:dyDescent="0.25">
      <c r="A61" s="141" t="s">
        <v>191</v>
      </c>
      <c r="B61" s="135" t="s">
        <v>207</v>
      </c>
      <c r="C61" s="135">
        <v>1</v>
      </c>
      <c r="D61" s="135">
        <v>0.98</v>
      </c>
      <c r="E61" s="135">
        <v>0.85</v>
      </c>
      <c r="F61" s="135">
        <v>0.8</v>
      </c>
      <c r="G61" s="135">
        <v>0.75</v>
      </c>
      <c r="H61" s="135">
        <v>0.7</v>
      </c>
      <c r="I61" s="135">
        <v>0.68</v>
      </c>
      <c r="J61" s="135">
        <v>0.63432099361997696</v>
      </c>
      <c r="K61" s="142">
        <v>0.53050965130219341</v>
      </c>
    </row>
    <row r="62" spans="1:11" x14ac:dyDescent="0.25">
      <c r="A62" s="139" t="s">
        <v>191</v>
      </c>
      <c r="B62" s="134" t="s">
        <v>208</v>
      </c>
      <c r="C62" s="134">
        <v>1</v>
      </c>
      <c r="D62" s="134">
        <v>0.98</v>
      </c>
      <c r="E62" s="134">
        <v>0.85</v>
      </c>
      <c r="F62" s="134">
        <v>0.8</v>
      </c>
      <c r="G62" s="134">
        <v>0.75</v>
      </c>
      <c r="H62" s="134">
        <v>0.7</v>
      </c>
      <c r="I62" s="134">
        <v>0.68</v>
      </c>
      <c r="J62" s="134">
        <v>0.63432099361997696</v>
      </c>
      <c r="K62" s="140">
        <v>0.53050965130219341</v>
      </c>
    </row>
    <row r="63" spans="1:11" x14ac:dyDescent="0.25">
      <c r="A63" s="141" t="s">
        <v>191</v>
      </c>
      <c r="B63" s="135" t="s">
        <v>209</v>
      </c>
      <c r="C63" s="135">
        <v>1</v>
      </c>
      <c r="D63" s="135">
        <v>0.98</v>
      </c>
      <c r="E63" s="135">
        <v>0.85</v>
      </c>
      <c r="F63" s="135">
        <v>0.8</v>
      </c>
      <c r="G63" s="135">
        <v>0.75</v>
      </c>
      <c r="H63" s="135">
        <v>0.7</v>
      </c>
      <c r="I63" s="135">
        <v>0.68</v>
      </c>
      <c r="J63" s="135">
        <v>0.63432099361997696</v>
      </c>
      <c r="K63" s="142">
        <v>0.53050965130219341</v>
      </c>
    </row>
    <row r="64" spans="1:11" x14ac:dyDescent="0.25">
      <c r="A64" s="139" t="s">
        <v>191</v>
      </c>
      <c r="B64" s="134" t="s">
        <v>199</v>
      </c>
      <c r="C64" s="134">
        <v>1</v>
      </c>
      <c r="D64" s="134">
        <v>0.98</v>
      </c>
      <c r="E64" s="134">
        <v>0.85</v>
      </c>
      <c r="F64" s="134">
        <v>0.8</v>
      </c>
      <c r="G64" s="134">
        <v>0.75</v>
      </c>
      <c r="H64" s="134">
        <v>0.7</v>
      </c>
      <c r="I64" s="134">
        <v>0.68</v>
      </c>
      <c r="J64" s="134">
        <v>0.63432099361997696</v>
      </c>
      <c r="K64" s="140">
        <v>0.53050965130219341</v>
      </c>
    </row>
    <row r="65" spans="1:11" x14ac:dyDescent="0.25">
      <c r="A65" s="141" t="s">
        <v>191</v>
      </c>
      <c r="B65" s="135" t="s">
        <v>200</v>
      </c>
      <c r="C65" s="135">
        <v>1</v>
      </c>
      <c r="D65" s="135">
        <v>0.91912489452065504</v>
      </c>
      <c r="E65" s="135">
        <v>0.82969406016000002</v>
      </c>
      <c r="F65" s="135">
        <v>0.74269831394652996</v>
      </c>
      <c r="G65" s="135">
        <v>0.65782138862781103</v>
      </c>
      <c r="H65" s="135">
        <v>0.57572655149261198</v>
      </c>
      <c r="I65" s="135">
        <v>0.49715207086898899</v>
      </c>
      <c r="J65" s="135">
        <v>0.42288066241331801</v>
      </c>
      <c r="K65" s="142">
        <v>0.35367310086812898</v>
      </c>
    </row>
    <row r="66" spans="1:11" x14ac:dyDescent="0.25">
      <c r="A66" s="139" t="s">
        <v>191</v>
      </c>
      <c r="B66" s="134" t="s">
        <v>202</v>
      </c>
      <c r="C66" s="134">
        <v>1</v>
      </c>
      <c r="D66" s="134">
        <v>0.91912489452065504</v>
      </c>
      <c r="E66" s="134">
        <v>0.82969406016000002</v>
      </c>
      <c r="F66" s="134">
        <v>0.74269831394652996</v>
      </c>
      <c r="G66" s="134">
        <v>0.65782138862781103</v>
      </c>
      <c r="H66" s="134">
        <v>0.57572655149261198</v>
      </c>
      <c r="I66" s="134">
        <v>0.49715207086898899</v>
      </c>
      <c r="J66" s="134">
        <v>0.42288066241331801</v>
      </c>
      <c r="K66" s="140">
        <v>0.35367310086812898</v>
      </c>
    </row>
    <row r="67" spans="1:11" ht="15.75" thickBot="1" x14ac:dyDescent="0.3">
      <c r="A67" s="143" t="s">
        <v>191</v>
      </c>
      <c r="B67" s="144" t="s">
        <v>201</v>
      </c>
      <c r="C67" s="144">
        <v>1</v>
      </c>
      <c r="D67" s="144">
        <v>0.98</v>
      </c>
      <c r="E67" s="144">
        <v>0.85</v>
      </c>
      <c r="F67" s="144">
        <v>0.8</v>
      </c>
      <c r="G67" s="144">
        <v>0.75</v>
      </c>
      <c r="H67" s="144">
        <v>0.7</v>
      </c>
      <c r="I67" s="144">
        <v>0.68</v>
      </c>
      <c r="J67" s="144">
        <v>0.59203292737864521</v>
      </c>
      <c r="K67" s="145">
        <v>0.49514234121538053</v>
      </c>
    </row>
    <row r="68" spans="1:11" x14ac:dyDescent="0.25">
      <c r="A68" s="136" t="s">
        <v>185</v>
      </c>
      <c r="B68" s="137" t="s">
        <v>198</v>
      </c>
      <c r="C68" s="137">
        <v>1</v>
      </c>
      <c r="D68" s="137">
        <v>0.8</v>
      </c>
      <c r="E68" s="137">
        <v>0.84</v>
      </c>
      <c r="F68" s="137">
        <v>0.8</v>
      </c>
      <c r="G68" s="137">
        <v>0.78</v>
      </c>
      <c r="H68" s="137">
        <v>0.75</v>
      </c>
      <c r="I68" s="137">
        <v>0.70662148158534677</v>
      </c>
      <c r="J68" s="137">
        <v>0.64502482357866664</v>
      </c>
      <c r="K68" s="138">
        <v>0.58342155552389718</v>
      </c>
    </row>
    <row r="69" spans="1:11" x14ac:dyDescent="0.25">
      <c r="A69" s="139" t="s">
        <v>185</v>
      </c>
      <c r="B69" s="134" t="s">
        <v>203</v>
      </c>
      <c r="C69" s="134">
        <v>1</v>
      </c>
      <c r="D69" s="134">
        <v>0.9</v>
      </c>
      <c r="E69" s="134">
        <v>0.84</v>
      </c>
      <c r="F69" s="134">
        <v>0.8</v>
      </c>
      <c r="G69" s="134">
        <v>0.78</v>
      </c>
      <c r="H69" s="134">
        <v>0.75</v>
      </c>
      <c r="I69" s="134">
        <v>0.70662148158534677</v>
      </c>
      <c r="J69" s="134">
        <v>0.64502482357866664</v>
      </c>
      <c r="K69" s="140">
        <v>0.58342155552389718</v>
      </c>
    </row>
    <row r="70" spans="1:11" x14ac:dyDescent="0.25">
      <c r="A70" s="141" t="s">
        <v>185</v>
      </c>
      <c r="B70" s="135" t="s">
        <v>210</v>
      </c>
      <c r="C70" s="135">
        <v>1</v>
      </c>
      <c r="D70" s="135">
        <v>0.9</v>
      </c>
      <c r="E70" s="135">
        <v>0.84</v>
      </c>
      <c r="F70" s="135">
        <v>0.8</v>
      </c>
      <c r="G70" s="135">
        <v>0.78</v>
      </c>
      <c r="H70" s="135">
        <v>0.75</v>
      </c>
      <c r="I70" s="135">
        <v>0.70662148158534677</v>
      </c>
      <c r="J70" s="135">
        <v>0.64502482357866664</v>
      </c>
      <c r="K70" s="142">
        <v>0.58342155552389718</v>
      </c>
    </row>
    <row r="71" spans="1:11" x14ac:dyDescent="0.25">
      <c r="A71" s="139" t="s">
        <v>185</v>
      </c>
      <c r="B71" s="134" t="s">
        <v>204</v>
      </c>
      <c r="C71" s="134">
        <v>1</v>
      </c>
      <c r="D71" s="134">
        <v>1</v>
      </c>
      <c r="E71" s="134">
        <v>0.84</v>
      </c>
      <c r="F71" s="134">
        <v>0.8</v>
      </c>
      <c r="G71" s="134">
        <v>0.78</v>
      </c>
      <c r="H71" s="134">
        <v>0.75</v>
      </c>
      <c r="I71" s="134">
        <v>0.70662148158534677</v>
      </c>
      <c r="J71" s="134">
        <v>0.64502482357866664</v>
      </c>
      <c r="K71" s="140">
        <v>0.58342155552389718</v>
      </c>
    </row>
    <row r="72" spans="1:11" x14ac:dyDescent="0.25">
      <c r="A72" s="141" t="s">
        <v>185</v>
      </c>
      <c r="B72" s="135" t="s">
        <v>205</v>
      </c>
      <c r="C72" s="135">
        <v>1</v>
      </c>
      <c r="D72" s="135">
        <v>0.9</v>
      </c>
      <c r="E72" s="135">
        <v>0.84</v>
      </c>
      <c r="F72" s="135">
        <v>0.8</v>
      </c>
      <c r="G72" s="135">
        <v>0.78</v>
      </c>
      <c r="H72" s="135">
        <v>0.75</v>
      </c>
      <c r="I72" s="135">
        <v>0.70662148158534677</v>
      </c>
      <c r="J72" s="135">
        <v>0.64502482357866664</v>
      </c>
      <c r="K72" s="142">
        <v>0.58342155552389718</v>
      </c>
    </row>
    <row r="73" spans="1:11" x14ac:dyDescent="0.25">
      <c r="A73" s="139" t="s">
        <v>185</v>
      </c>
      <c r="B73" s="134" t="s">
        <v>206</v>
      </c>
      <c r="C73" s="134">
        <v>1</v>
      </c>
      <c r="D73" s="134">
        <v>0.9</v>
      </c>
      <c r="E73" s="134">
        <v>0.84</v>
      </c>
      <c r="F73" s="134">
        <v>0.8</v>
      </c>
      <c r="G73" s="134">
        <v>0.78</v>
      </c>
      <c r="H73" s="134">
        <v>0.75</v>
      </c>
      <c r="I73" s="134">
        <v>0.70662148158534677</v>
      </c>
      <c r="J73" s="134">
        <v>0.64502482357866664</v>
      </c>
      <c r="K73" s="140">
        <v>0.58342155552389718</v>
      </c>
    </row>
    <row r="74" spans="1:11" x14ac:dyDescent="0.25">
      <c r="A74" s="141" t="s">
        <v>185</v>
      </c>
      <c r="B74" s="135" t="s">
        <v>207</v>
      </c>
      <c r="C74" s="135">
        <v>1</v>
      </c>
      <c r="D74" s="135">
        <v>0.9</v>
      </c>
      <c r="E74" s="135">
        <v>0.84</v>
      </c>
      <c r="F74" s="135">
        <v>0.8</v>
      </c>
      <c r="G74" s="135">
        <v>0.78</v>
      </c>
      <c r="H74" s="135">
        <v>0.75</v>
      </c>
      <c r="I74" s="135">
        <v>0.70662148158534677</v>
      </c>
      <c r="J74" s="135">
        <v>0.64502482357866664</v>
      </c>
      <c r="K74" s="142">
        <v>0.58342155552389718</v>
      </c>
    </row>
    <row r="75" spans="1:11" x14ac:dyDescent="0.25">
      <c r="A75" s="139" t="s">
        <v>185</v>
      </c>
      <c r="B75" s="134" t="s">
        <v>208</v>
      </c>
      <c r="C75" s="134">
        <v>1</v>
      </c>
      <c r="D75" s="134">
        <v>0.9</v>
      </c>
      <c r="E75" s="134">
        <v>0.84</v>
      </c>
      <c r="F75" s="134">
        <v>0.8</v>
      </c>
      <c r="G75" s="134">
        <v>0.78</v>
      </c>
      <c r="H75" s="134">
        <v>0.75</v>
      </c>
      <c r="I75" s="134">
        <v>0.70662148158534677</v>
      </c>
      <c r="J75" s="134">
        <v>0.64502482357866664</v>
      </c>
      <c r="K75" s="140">
        <v>0.58342155552389718</v>
      </c>
    </row>
    <row r="76" spans="1:11" x14ac:dyDescent="0.25">
      <c r="A76" s="141" t="s">
        <v>185</v>
      </c>
      <c r="B76" s="135" t="s">
        <v>209</v>
      </c>
      <c r="C76" s="135">
        <v>1</v>
      </c>
      <c r="D76" s="135">
        <v>0.9</v>
      </c>
      <c r="E76" s="135">
        <v>0.84</v>
      </c>
      <c r="F76" s="135">
        <v>0.8</v>
      </c>
      <c r="G76" s="135">
        <v>0.78</v>
      </c>
      <c r="H76" s="135">
        <v>0.75</v>
      </c>
      <c r="I76" s="135">
        <v>0.70662148158534677</v>
      </c>
      <c r="J76" s="135">
        <v>0.64502482357866664</v>
      </c>
      <c r="K76" s="142">
        <v>0.58342155552389718</v>
      </c>
    </row>
    <row r="77" spans="1:11" x14ac:dyDescent="0.25">
      <c r="A77" s="139" t="s">
        <v>185</v>
      </c>
      <c r="B77" s="134" t="s">
        <v>199</v>
      </c>
      <c r="C77" s="134">
        <v>1</v>
      </c>
      <c r="D77" s="134">
        <v>0.9</v>
      </c>
      <c r="E77" s="134">
        <v>0.84</v>
      </c>
      <c r="F77" s="134">
        <v>0.8</v>
      </c>
      <c r="G77" s="134">
        <v>0.78</v>
      </c>
      <c r="H77" s="134">
        <v>0.75</v>
      </c>
      <c r="I77" s="134">
        <v>0.70662148158534677</v>
      </c>
      <c r="J77" s="134">
        <v>0.64502482357866664</v>
      </c>
      <c r="K77" s="140">
        <v>0.58342155552389718</v>
      </c>
    </row>
    <row r="78" spans="1:11" x14ac:dyDescent="0.25">
      <c r="A78" s="141" t="s">
        <v>185</v>
      </c>
      <c r="B78" s="135" t="s">
        <v>200</v>
      </c>
      <c r="C78" s="135">
        <v>1</v>
      </c>
      <c r="D78" s="135">
        <v>0.97066605609340073</v>
      </c>
      <c r="E78" s="135">
        <v>0.92856472441440374</v>
      </c>
      <c r="F78" s="135">
        <v>0.87946812746096226</v>
      </c>
      <c r="G78" s="135">
        <v>0.82515036943339537</v>
      </c>
      <c r="H78" s="135">
        <v>0.76708378213066231</v>
      </c>
      <c r="I78" s="135">
        <v>0.70662148158534677</v>
      </c>
      <c r="J78" s="135">
        <v>0.64502482357866664</v>
      </c>
      <c r="K78" s="142">
        <v>0.58342155552389718</v>
      </c>
    </row>
    <row r="79" spans="1:11" x14ac:dyDescent="0.25">
      <c r="A79" s="139" t="s">
        <v>185</v>
      </c>
      <c r="B79" s="134" t="s">
        <v>202</v>
      </c>
      <c r="C79" s="134">
        <v>1</v>
      </c>
      <c r="D79" s="134">
        <v>0.97066605609340073</v>
      </c>
      <c r="E79" s="134">
        <v>0.9</v>
      </c>
      <c r="F79" s="134">
        <v>0.85</v>
      </c>
      <c r="G79" s="134">
        <v>0.8</v>
      </c>
      <c r="H79" s="134">
        <v>0.74</v>
      </c>
      <c r="I79" s="134">
        <v>0.66</v>
      </c>
      <c r="J79" s="134">
        <v>0.6</v>
      </c>
      <c r="K79" s="140">
        <v>0.55000000000000004</v>
      </c>
    </row>
    <row r="80" spans="1:11" ht="15.75" thickBot="1" x14ac:dyDescent="0.3">
      <c r="A80" s="143" t="s">
        <v>185</v>
      </c>
      <c r="B80" s="144" t="s">
        <v>201</v>
      </c>
      <c r="C80" s="144">
        <v>1</v>
      </c>
      <c r="D80" s="144">
        <v>0.9</v>
      </c>
      <c r="E80" s="144">
        <v>0.81</v>
      </c>
      <c r="F80" s="144">
        <v>0.8</v>
      </c>
      <c r="G80" s="144">
        <v>0.78</v>
      </c>
      <c r="H80" s="144">
        <v>0.75</v>
      </c>
      <c r="I80" s="144">
        <v>0.70662148158534677</v>
      </c>
      <c r="J80" s="144">
        <v>0.64502482357866664</v>
      </c>
      <c r="K80" s="145">
        <v>0.58342155552389718</v>
      </c>
    </row>
    <row r="81" spans="1:11" x14ac:dyDescent="0.25">
      <c r="A81" s="136" t="s">
        <v>186</v>
      </c>
      <c r="B81" s="137" t="s">
        <v>198</v>
      </c>
      <c r="C81" s="137">
        <v>1</v>
      </c>
      <c r="D81" s="137">
        <v>0.92</v>
      </c>
      <c r="E81" s="137">
        <v>0.92</v>
      </c>
      <c r="F81" s="137">
        <v>0.88</v>
      </c>
      <c r="G81" s="137">
        <v>0.86</v>
      </c>
      <c r="H81" s="137">
        <v>0.86</v>
      </c>
      <c r="I81" s="137">
        <v>0.8</v>
      </c>
      <c r="J81" s="137">
        <v>0.78</v>
      </c>
      <c r="K81" s="138">
        <v>0.65</v>
      </c>
    </row>
    <row r="82" spans="1:11" x14ac:dyDescent="0.25">
      <c r="A82" s="139" t="s">
        <v>186</v>
      </c>
      <c r="B82" s="134" t="s">
        <v>203</v>
      </c>
      <c r="C82" s="134">
        <v>1</v>
      </c>
      <c r="D82" s="134">
        <v>0.92</v>
      </c>
      <c r="E82" s="134">
        <v>0.92</v>
      </c>
      <c r="F82" s="134">
        <v>0.88</v>
      </c>
      <c r="G82" s="134">
        <v>0.86</v>
      </c>
      <c r="H82" s="134">
        <v>0.86</v>
      </c>
      <c r="I82" s="134">
        <v>0.8</v>
      </c>
      <c r="J82" s="134">
        <v>0.78</v>
      </c>
      <c r="K82" s="140">
        <v>0.75</v>
      </c>
    </row>
    <row r="83" spans="1:11" x14ac:dyDescent="0.25">
      <c r="A83" s="141" t="s">
        <v>186</v>
      </c>
      <c r="B83" s="135" t="s">
        <v>210</v>
      </c>
      <c r="C83" s="135">
        <v>1</v>
      </c>
      <c r="D83" s="135">
        <v>0.92</v>
      </c>
      <c r="E83" s="135">
        <v>0.92</v>
      </c>
      <c r="F83" s="135">
        <v>0.88</v>
      </c>
      <c r="G83" s="135">
        <v>0.86</v>
      </c>
      <c r="H83" s="135">
        <v>0.86</v>
      </c>
      <c r="I83" s="135">
        <v>0.8</v>
      </c>
      <c r="J83" s="135">
        <v>0.78</v>
      </c>
      <c r="K83" s="142">
        <v>0.75</v>
      </c>
    </row>
    <row r="84" spans="1:11" x14ac:dyDescent="0.25">
      <c r="A84" s="139" t="s">
        <v>186</v>
      </c>
      <c r="B84" s="134" t="s">
        <v>204</v>
      </c>
      <c r="C84" s="134">
        <v>1</v>
      </c>
      <c r="D84" s="134">
        <v>0.92</v>
      </c>
      <c r="E84" s="134">
        <v>0.92</v>
      </c>
      <c r="F84" s="134">
        <v>0.88</v>
      </c>
      <c r="G84" s="134">
        <v>0.86</v>
      </c>
      <c r="H84" s="134">
        <v>0.86</v>
      </c>
      <c r="I84" s="134">
        <v>0.8</v>
      </c>
      <c r="J84" s="134">
        <v>0.78</v>
      </c>
      <c r="K84" s="140">
        <v>0.75</v>
      </c>
    </row>
    <row r="85" spans="1:11" x14ac:dyDescent="0.25">
      <c r="A85" s="141" t="s">
        <v>186</v>
      </c>
      <c r="B85" s="135" t="s">
        <v>205</v>
      </c>
      <c r="C85" s="135">
        <v>1</v>
      </c>
      <c r="D85" s="135">
        <v>0.92</v>
      </c>
      <c r="E85" s="135">
        <v>0.92</v>
      </c>
      <c r="F85" s="135">
        <v>0.88</v>
      </c>
      <c r="G85" s="135">
        <v>0.86</v>
      </c>
      <c r="H85" s="135">
        <v>0.86</v>
      </c>
      <c r="I85" s="135">
        <v>0.8</v>
      </c>
      <c r="J85" s="135">
        <v>0.78</v>
      </c>
      <c r="K85" s="142">
        <v>0.75</v>
      </c>
    </row>
    <row r="86" spans="1:11" x14ac:dyDescent="0.25">
      <c r="A86" s="139" t="s">
        <v>186</v>
      </c>
      <c r="B86" s="134" t="s">
        <v>206</v>
      </c>
      <c r="C86" s="134">
        <v>1</v>
      </c>
      <c r="D86" s="134">
        <v>0.92</v>
      </c>
      <c r="E86" s="134">
        <v>0.92</v>
      </c>
      <c r="F86" s="134">
        <v>0.88</v>
      </c>
      <c r="G86" s="134">
        <v>0.86</v>
      </c>
      <c r="H86" s="134">
        <v>0.86</v>
      </c>
      <c r="I86" s="134">
        <v>0.8</v>
      </c>
      <c r="J86" s="134">
        <v>0.78</v>
      </c>
      <c r="K86" s="140">
        <v>0.75</v>
      </c>
    </row>
    <row r="87" spans="1:11" x14ac:dyDescent="0.25">
      <c r="A87" s="141" t="s">
        <v>186</v>
      </c>
      <c r="B87" s="135" t="s">
        <v>207</v>
      </c>
      <c r="C87" s="135">
        <v>1</v>
      </c>
      <c r="D87" s="135">
        <v>0.92</v>
      </c>
      <c r="E87" s="135">
        <v>0.92</v>
      </c>
      <c r="F87" s="135">
        <v>0.88</v>
      </c>
      <c r="G87" s="135">
        <v>0.86</v>
      </c>
      <c r="H87" s="135">
        <v>0.86</v>
      </c>
      <c r="I87" s="135">
        <v>0.8</v>
      </c>
      <c r="J87" s="135">
        <v>0.78</v>
      </c>
      <c r="K87" s="142">
        <v>0.75</v>
      </c>
    </row>
    <row r="88" spans="1:11" x14ac:dyDescent="0.25">
      <c r="A88" s="139" t="s">
        <v>186</v>
      </c>
      <c r="B88" s="134" t="s">
        <v>208</v>
      </c>
      <c r="C88" s="134">
        <v>1</v>
      </c>
      <c r="D88" s="134">
        <v>0.92</v>
      </c>
      <c r="E88" s="134">
        <v>0.92</v>
      </c>
      <c r="F88" s="134">
        <v>0.88</v>
      </c>
      <c r="G88" s="134">
        <v>0.86</v>
      </c>
      <c r="H88" s="134">
        <v>0.86</v>
      </c>
      <c r="I88" s="134">
        <v>0.8</v>
      </c>
      <c r="J88" s="134">
        <v>0.78</v>
      </c>
      <c r="K88" s="140">
        <v>0.75</v>
      </c>
    </row>
    <row r="89" spans="1:11" x14ac:dyDescent="0.25">
      <c r="A89" s="141" t="s">
        <v>186</v>
      </c>
      <c r="B89" s="135" t="s">
        <v>209</v>
      </c>
      <c r="C89" s="135">
        <v>1</v>
      </c>
      <c r="D89" s="135">
        <v>0.92</v>
      </c>
      <c r="E89" s="135">
        <v>0.92</v>
      </c>
      <c r="F89" s="135">
        <v>0.88</v>
      </c>
      <c r="G89" s="135">
        <v>0.86</v>
      </c>
      <c r="H89" s="135">
        <v>0.86</v>
      </c>
      <c r="I89" s="135">
        <v>0.8</v>
      </c>
      <c r="J89" s="135">
        <v>0.78</v>
      </c>
      <c r="K89" s="142">
        <v>0.75</v>
      </c>
    </row>
    <row r="90" spans="1:11" x14ac:dyDescent="0.25">
      <c r="A90" s="139" t="s">
        <v>186</v>
      </c>
      <c r="B90" s="134" t="s">
        <v>199</v>
      </c>
      <c r="C90" s="134">
        <v>1</v>
      </c>
      <c r="D90" s="134">
        <v>0.92</v>
      </c>
      <c r="E90" s="134">
        <v>0.92</v>
      </c>
      <c r="F90" s="134">
        <v>0.88</v>
      </c>
      <c r="G90" s="134">
        <v>0.86</v>
      </c>
      <c r="H90" s="134">
        <v>0.86</v>
      </c>
      <c r="I90" s="134">
        <v>0.8</v>
      </c>
      <c r="J90" s="134">
        <v>0.78</v>
      </c>
      <c r="K90" s="140">
        <v>0.75</v>
      </c>
    </row>
    <row r="91" spans="1:11" x14ac:dyDescent="0.25">
      <c r="A91" s="141" t="s">
        <v>186</v>
      </c>
      <c r="B91" s="135" t="s">
        <v>200</v>
      </c>
      <c r="C91" s="135">
        <v>1</v>
      </c>
      <c r="D91" s="135">
        <v>0.98336480650328151</v>
      </c>
      <c r="E91" s="135">
        <v>0.96856988997218951</v>
      </c>
      <c r="F91" s="135">
        <v>0.94938194259831643</v>
      </c>
      <c r="G91" s="135">
        <v>0.92462251012382013</v>
      </c>
      <c r="H91" s="135">
        <v>0.89421357997788686</v>
      </c>
      <c r="I91" s="135">
        <v>0.85828180250214636</v>
      </c>
      <c r="J91" s="135">
        <v>0.81721241934725553</v>
      </c>
      <c r="K91" s="142">
        <v>0.77165040189409961</v>
      </c>
    </row>
    <row r="92" spans="1:11" x14ac:dyDescent="0.25">
      <c r="A92" s="139" t="s">
        <v>186</v>
      </c>
      <c r="B92" s="134" t="s">
        <v>202</v>
      </c>
      <c r="C92" s="134">
        <v>1</v>
      </c>
      <c r="D92" s="134">
        <v>0.98336480650328151</v>
      </c>
      <c r="E92" s="134">
        <v>0.96856988997218951</v>
      </c>
      <c r="F92" s="134">
        <v>0.94938194259831643</v>
      </c>
      <c r="G92" s="134">
        <v>0.92462251012382013</v>
      </c>
      <c r="H92" s="134">
        <v>0.91</v>
      </c>
      <c r="I92" s="134">
        <v>0.89</v>
      </c>
      <c r="J92" s="134">
        <v>0.85</v>
      </c>
      <c r="K92" s="140">
        <v>0.8</v>
      </c>
    </row>
    <row r="93" spans="1:11" ht="15.75" thickBot="1" x14ac:dyDescent="0.3">
      <c r="A93" s="143" t="s">
        <v>186</v>
      </c>
      <c r="B93" s="144" t="s">
        <v>201</v>
      </c>
      <c r="C93" s="144">
        <v>1</v>
      </c>
      <c r="D93" s="144">
        <v>0.98336480650328151</v>
      </c>
      <c r="E93" s="144">
        <v>0.96856988997218951</v>
      </c>
      <c r="F93" s="144">
        <v>0.94938194259831643</v>
      </c>
      <c r="G93" s="144">
        <v>0.92462251012382013</v>
      </c>
      <c r="H93" s="144">
        <v>0.91</v>
      </c>
      <c r="I93" s="144">
        <v>0.89</v>
      </c>
      <c r="J93" s="144">
        <v>0.85</v>
      </c>
      <c r="K93" s="145">
        <v>0.8</v>
      </c>
    </row>
    <row r="94" spans="1:11" x14ac:dyDescent="0.25">
      <c r="A94" s="136" t="s">
        <v>192</v>
      </c>
      <c r="B94" s="137" t="s">
        <v>198</v>
      </c>
      <c r="C94" s="137">
        <v>1</v>
      </c>
      <c r="D94" s="137">
        <v>0.96037713916813838</v>
      </c>
      <c r="E94" s="137">
        <v>0.89889345671912457</v>
      </c>
      <c r="F94" s="137">
        <v>0.85</v>
      </c>
      <c r="G94" s="137">
        <v>0.84</v>
      </c>
      <c r="H94" s="137">
        <v>0.8</v>
      </c>
      <c r="I94" s="137">
        <v>0.71</v>
      </c>
      <c r="J94" s="137">
        <v>0.62</v>
      </c>
      <c r="K94" s="138">
        <v>0.55000000000000004</v>
      </c>
    </row>
    <row r="95" spans="1:11" x14ac:dyDescent="0.25">
      <c r="A95" s="139" t="s">
        <v>192</v>
      </c>
      <c r="B95" s="134" t="s">
        <v>203</v>
      </c>
      <c r="C95" s="134">
        <v>1</v>
      </c>
      <c r="D95" s="134">
        <v>0.96037713916813838</v>
      </c>
      <c r="E95" s="134">
        <v>0.89889345671912457</v>
      </c>
      <c r="F95" s="134">
        <v>0.85</v>
      </c>
      <c r="G95" s="134">
        <v>0.84</v>
      </c>
      <c r="H95" s="134">
        <v>0.8</v>
      </c>
      <c r="I95" s="134">
        <v>0.71</v>
      </c>
      <c r="J95" s="134">
        <v>0.62</v>
      </c>
      <c r="K95" s="140">
        <v>0.55000000000000004</v>
      </c>
    </row>
    <row r="96" spans="1:11" x14ac:dyDescent="0.25">
      <c r="A96" s="141" t="s">
        <v>192</v>
      </c>
      <c r="B96" s="135" t="s">
        <v>210</v>
      </c>
      <c r="C96" s="135">
        <v>1</v>
      </c>
      <c r="D96" s="135">
        <v>1.1000000000000001</v>
      </c>
      <c r="E96" s="135">
        <v>0.89889345671912457</v>
      </c>
      <c r="F96" s="135">
        <v>0.85</v>
      </c>
      <c r="G96" s="135">
        <v>0.84</v>
      </c>
      <c r="H96" s="135">
        <v>0.8</v>
      </c>
      <c r="I96" s="135">
        <v>0.71</v>
      </c>
      <c r="J96" s="135">
        <v>0.62</v>
      </c>
      <c r="K96" s="142">
        <v>0.55000000000000004</v>
      </c>
    </row>
    <row r="97" spans="1:11" x14ac:dyDescent="0.25">
      <c r="A97" s="139" t="s">
        <v>192</v>
      </c>
      <c r="B97" s="134" t="s">
        <v>204</v>
      </c>
      <c r="C97" s="134">
        <v>1</v>
      </c>
      <c r="D97" s="134">
        <v>0.96037713916813838</v>
      </c>
      <c r="E97" s="134">
        <v>0.89889345671912457</v>
      </c>
      <c r="F97" s="134">
        <v>0.85</v>
      </c>
      <c r="G97" s="134">
        <v>0.84</v>
      </c>
      <c r="H97" s="134">
        <v>0.8</v>
      </c>
      <c r="I97" s="134">
        <v>0.71</v>
      </c>
      <c r="J97" s="134">
        <v>0.62</v>
      </c>
      <c r="K97" s="140">
        <v>0.55000000000000004</v>
      </c>
    </row>
    <row r="98" spans="1:11" x14ac:dyDescent="0.25">
      <c r="A98" s="141" t="s">
        <v>192</v>
      </c>
      <c r="B98" s="135" t="s">
        <v>205</v>
      </c>
      <c r="C98" s="135">
        <v>1</v>
      </c>
      <c r="D98" s="135">
        <v>0.96037713916813838</v>
      </c>
      <c r="E98" s="135">
        <v>0.89889345671912457</v>
      </c>
      <c r="F98" s="135">
        <v>0.85</v>
      </c>
      <c r="G98" s="135">
        <v>0.84</v>
      </c>
      <c r="H98" s="135">
        <v>0.8</v>
      </c>
      <c r="I98" s="135">
        <v>0.71</v>
      </c>
      <c r="J98" s="135">
        <v>0.62</v>
      </c>
      <c r="K98" s="142">
        <v>0.55000000000000004</v>
      </c>
    </row>
    <row r="99" spans="1:11" x14ac:dyDescent="0.25">
      <c r="A99" s="139" t="s">
        <v>192</v>
      </c>
      <c r="B99" s="134" t="s">
        <v>206</v>
      </c>
      <c r="C99" s="134">
        <v>1</v>
      </c>
      <c r="D99" s="134">
        <v>0.96037713916813838</v>
      </c>
      <c r="E99" s="134">
        <v>0.89889345671912457</v>
      </c>
      <c r="F99" s="134">
        <v>0.85</v>
      </c>
      <c r="G99" s="134">
        <v>0.84</v>
      </c>
      <c r="H99" s="134">
        <v>0.8</v>
      </c>
      <c r="I99" s="134">
        <v>0.71</v>
      </c>
      <c r="J99" s="134">
        <v>0.62</v>
      </c>
      <c r="K99" s="140">
        <v>0.55000000000000004</v>
      </c>
    </row>
    <row r="100" spans="1:11" x14ac:dyDescent="0.25">
      <c r="A100" s="141" t="s">
        <v>192</v>
      </c>
      <c r="B100" s="135" t="s">
        <v>207</v>
      </c>
      <c r="C100" s="135">
        <v>1</v>
      </c>
      <c r="D100" s="135">
        <v>0.96037713916813838</v>
      </c>
      <c r="E100" s="135">
        <v>0.89889345671912457</v>
      </c>
      <c r="F100" s="135">
        <v>0.85</v>
      </c>
      <c r="G100" s="135">
        <v>0.84</v>
      </c>
      <c r="H100" s="135">
        <v>0.8</v>
      </c>
      <c r="I100" s="135">
        <v>0.71</v>
      </c>
      <c r="J100" s="135">
        <v>0.62</v>
      </c>
      <c r="K100" s="142">
        <v>0.55000000000000004</v>
      </c>
    </row>
    <row r="101" spans="1:11" x14ac:dyDescent="0.25">
      <c r="A101" s="139" t="s">
        <v>192</v>
      </c>
      <c r="B101" s="134" t="s">
        <v>208</v>
      </c>
      <c r="C101" s="134">
        <v>1</v>
      </c>
      <c r="D101" s="134">
        <v>0.96037713916813838</v>
      </c>
      <c r="E101" s="134">
        <v>0.89889345671912457</v>
      </c>
      <c r="F101" s="134">
        <v>0.85</v>
      </c>
      <c r="G101" s="134">
        <v>0.84</v>
      </c>
      <c r="H101" s="134">
        <v>0.8</v>
      </c>
      <c r="I101" s="134">
        <v>0.71</v>
      </c>
      <c r="J101" s="134">
        <v>0.62</v>
      </c>
      <c r="K101" s="140">
        <v>0.55000000000000004</v>
      </c>
    </row>
    <row r="102" spans="1:11" x14ac:dyDescent="0.25">
      <c r="A102" s="141" t="s">
        <v>192</v>
      </c>
      <c r="B102" s="135" t="s">
        <v>209</v>
      </c>
      <c r="C102" s="135">
        <v>1</v>
      </c>
      <c r="D102" s="135">
        <v>0.96037713916813838</v>
      </c>
      <c r="E102" s="135">
        <v>0.89889345671912457</v>
      </c>
      <c r="F102" s="135">
        <v>0.85</v>
      </c>
      <c r="G102" s="135">
        <v>0.84</v>
      </c>
      <c r="H102" s="135">
        <v>0.8</v>
      </c>
      <c r="I102" s="135">
        <v>0.71</v>
      </c>
      <c r="J102" s="135">
        <v>0.62</v>
      </c>
      <c r="K102" s="142">
        <v>0.55000000000000004</v>
      </c>
    </row>
    <row r="103" spans="1:11" x14ac:dyDescent="0.25">
      <c r="A103" s="139" t="s">
        <v>192</v>
      </c>
      <c r="B103" s="134" t="s">
        <v>199</v>
      </c>
      <c r="C103" s="134">
        <v>1</v>
      </c>
      <c r="D103" s="134">
        <v>0.96037713916813838</v>
      </c>
      <c r="E103" s="134">
        <v>0.89889345671912457</v>
      </c>
      <c r="F103" s="134">
        <v>0.85</v>
      </c>
      <c r="G103" s="134">
        <v>0.84</v>
      </c>
      <c r="H103" s="134">
        <v>0.8</v>
      </c>
      <c r="I103" s="134">
        <v>0.71</v>
      </c>
      <c r="J103" s="134">
        <v>0.62</v>
      </c>
      <c r="K103" s="140">
        <v>0.55000000000000004</v>
      </c>
    </row>
    <row r="104" spans="1:11" x14ac:dyDescent="0.25">
      <c r="A104" s="141" t="s">
        <v>192</v>
      </c>
      <c r="B104" s="135" t="s">
        <v>200</v>
      </c>
      <c r="C104" s="135">
        <v>1</v>
      </c>
      <c r="D104" s="135">
        <v>0.96037713916813838</v>
      </c>
      <c r="E104" s="135">
        <v>0.89889345671912457</v>
      </c>
      <c r="F104" s="135">
        <v>0.82917077872424128</v>
      </c>
      <c r="G104" s="135">
        <v>0.75450573048137215</v>
      </c>
      <c r="H104" s="135">
        <v>0.67740500156783479</v>
      </c>
      <c r="I104" s="135">
        <v>0.59998104517898887</v>
      </c>
      <c r="J104" s="135">
        <v>0.52401090735460498</v>
      </c>
      <c r="K104" s="142">
        <v>0.45096827846919002</v>
      </c>
    </row>
    <row r="105" spans="1:11" x14ac:dyDescent="0.25">
      <c r="A105" s="139" t="s">
        <v>192</v>
      </c>
      <c r="B105" s="134" t="s">
        <v>202</v>
      </c>
      <c r="C105" s="134">
        <v>1</v>
      </c>
      <c r="D105" s="134">
        <v>0.96037713916813838</v>
      </c>
      <c r="E105" s="134">
        <v>0.89889345671912457</v>
      </c>
      <c r="F105" s="134">
        <v>0.85</v>
      </c>
      <c r="G105" s="134">
        <v>0.84</v>
      </c>
      <c r="H105" s="134">
        <v>0.8</v>
      </c>
      <c r="I105" s="134">
        <v>0.78</v>
      </c>
      <c r="J105" s="134">
        <v>0.71</v>
      </c>
      <c r="K105" s="140">
        <v>0.66</v>
      </c>
    </row>
    <row r="106" spans="1:11" ht="15.75" thickBot="1" x14ac:dyDescent="0.3">
      <c r="A106" s="143" t="s">
        <v>192</v>
      </c>
      <c r="B106" s="144" t="s">
        <v>201</v>
      </c>
      <c r="C106" s="144">
        <v>1</v>
      </c>
      <c r="D106" s="144">
        <v>0.96037713916813838</v>
      </c>
      <c r="E106" s="144">
        <v>0.89889345671912457</v>
      </c>
      <c r="F106" s="144">
        <v>0.84</v>
      </c>
      <c r="G106" s="144">
        <v>0.82</v>
      </c>
      <c r="H106" s="144">
        <v>0.76</v>
      </c>
      <c r="I106" s="144">
        <v>0.72</v>
      </c>
      <c r="J106" s="144">
        <v>0.65</v>
      </c>
      <c r="K106" s="145">
        <v>0.6</v>
      </c>
    </row>
    <row r="107" spans="1:11" ht="15.75" thickBot="1" x14ac:dyDescent="0.3">
      <c r="A107" s="136" t="s">
        <v>193</v>
      </c>
      <c r="B107" s="137" t="s">
        <v>198</v>
      </c>
      <c r="C107" s="137">
        <v>1</v>
      </c>
      <c r="D107" s="137">
        <v>0.97979457699710037</v>
      </c>
      <c r="E107" s="137">
        <v>0.96</v>
      </c>
      <c r="F107" s="137">
        <v>0.9</v>
      </c>
      <c r="G107" s="137">
        <v>0.6</v>
      </c>
      <c r="H107" s="137">
        <v>0.57999999999999996</v>
      </c>
      <c r="I107" s="137">
        <v>0.48</v>
      </c>
      <c r="J107" s="137">
        <v>0.45</v>
      </c>
      <c r="K107" s="138">
        <v>0.35</v>
      </c>
    </row>
    <row r="108" spans="1:11" x14ac:dyDescent="0.25">
      <c r="A108" s="139" t="s">
        <v>193</v>
      </c>
      <c r="B108" s="134" t="s">
        <v>203</v>
      </c>
      <c r="C108" s="134">
        <v>1</v>
      </c>
      <c r="D108" s="134">
        <v>0.97979457699710037</v>
      </c>
      <c r="E108" s="134">
        <v>0.96</v>
      </c>
      <c r="F108" s="134">
        <v>0.96</v>
      </c>
      <c r="G108" s="137">
        <v>0.6</v>
      </c>
      <c r="H108" s="137">
        <v>0.57999999999999996</v>
      </c>
      <c r="I108" s="137">
        <v>0.48</v>
      </c>
      <c r="J108" s="137">
        <v>0.45</v>
      </c>
      <c r="K108" s="138">
        <v>0.35</v>
      </c>
    </row>
    <row r="109" spans="1:11" x14ac:dyDescent="0.25">
      <c r="A109" s="141" t="s">
        <v>193</v>
      </c>
      <c r="B109" s="135" t="s">
        <v>210</v>
      </c>
      <c r="C109" s="135">
        <v>1</v>
      </c>
      <c r="D109" s="135">
        <v>0.97979457699710037</v>
      </c>
      <c r="E109" s="135">
        <v>0.96</v>
      </c>
      <c r="F109" s="135">
        <v>0.96</v>
      </c>
      <c r="G109" s="135">
        <v>0.8</v>
      </c>
      <c r="H109" s="135">
        <v>0.7</v>
      </c>
      <c r="I109" s="135">
        <v>0.6</v>
      </c>
      <c r="J109" s="135">
        <v>0.6</v>
      </c>
      <c r="K109" s="142">
        <v>0.5</v>
      </c>
    </row>
    <row r="110" spans="1:11" x14ac:dyDescent="0.25">
      <c r="A110" s="139" t="s">
        <v>193</v>
      </c>
      <c r="B110" s="134" t="s">
        <v>204</v>
      </c>
      <c r="C110" s="134">
        <v>1</v>
      </c>
      <c r="D110" s="134">
        <v>0.97979457699710037</v>
      </c>
      <c r="E110" s="134">
        <v>0.96</v>
      </c>
      <c r="F110" s="134">
        <v>0.96</v>
      </c>
      <c r="G110" s="134">
        <v>0.93</v>
      </c>
      <c r="H110" s="134">
        <v>0.9</v>
      </c>
      <c r="I110" s="134">
        <v>0.85</v>
      </c>
      <c r="J110" s="134">
        <v>0.8</v>
      </c>
      <c r="K110" s="140">
        <v>0.76</v>
      </c>
    </row>
    <row r="111" spans="1:11" x14ac:dyDescent="0.25">
      <c r="A111" s="141" t="s">
        <v>193</v>
      </c>
      <c r="B111" s="135" t="s">
        <v>205</v>
      </c>
      <c r="C111" s="135">
        <v>1</v>
      </c>
      <c r="D111" s="135">
        <v>0.97979457699710037</v>
      </c>
      <c r="E111" s="135">
        <v>0.96</v>
      </c>
      <c r="F111" s="135">
        <v>0.9</v>
      </c>
      <c r="G111" s="135">
        <v>0.6</v>
      </c>
      <c r="H111" s="135">
        <v>0.57999999999999996</v>
      </c>
      <c r="I111" s="135">
        <v>0.5</v>
      </c>
      <c r="J111" s="135">
        <v>0.45</v>
      </c>
      <c r="K111" s="142">
        <v>0.35</v>
      </c>
    </row>
    <row r="112" spans="1:11" x14ac:dyDescent="0.25">
      <c r="A112" s="139" t="s">
        <v>193</v>
      </c>
      <c r="B112" s="134" t="s">
        <v>206</v>
      </c>
      <c r="C112" s="134">
        <v>1</v>
      </c>
      <c r="D112" s="134">
        <v>0.97979457699710037</v>
      </c>
      <c r="E112" s="134">
        <v>0.96</v>
      </c>
      <c r="F112" s="134">
        <v>0.96</v>
      </c>
      <c r="G112" s="134">
        <v>0.93</v>
      </c>
      <c r="H112" s="134">
        <v>0.9</v>
      </c>
      <c r="I112" s="134">
        <v>0.85</v>
      </c>
      <c r="J112" s="134">
        <v>0.8</v>
      </c>
      <c r="K112" s="140">
        <v>0.76</v>
      </c>
    </row>
    <row r="113" spans="1:11" x14ac:dyDescent="0.25">
      <c r="A113" s="141" t="s">
        <v>193</v>
      </c>
      <c r="B113" s="135" t="s">
        <v>207</v>
      </c>
      <c r="C113" s="135">
        <v>1</v>
      </c>
      <c r="D113" s="135">
        <v>0.97979457699710037</v>
      </c>
      <c r="E113" s="135">
        <v>0.96</v>
      </c>
      <c r="F113" s="135">
        <v>0.96</v>
      </c>
      <c r="G113" s="135">
        <v>0.93</v>
      </c>
      <c r="H113" s="135">
        <v>0.9</v>
      </c>
      <c r="I113" s="135">
        <v>0.85</v>
      </c>
      <c r="J113" s="135">
        <v>0.8</v>
      </c>
      <c r="K113" s="142">
        <v>0.76</v>
      </c>
    </row>
    <row r="114" spans="1:11" x14ac:dyDescent="0.25">
      <c r="A114" s="139" t="s">
        <v>193</v>
      </c>
      <c r="B114" s="134" t="s">
        <v>208</v>
      </c>
      <c r="C114" s="134">
        <v>1</v>
      </c>
      <c r="D114" s="134">
        <v>0.97979457699710037</v>
      </c>
      <c r="E114" s="134">
        <v>0.96</v>
      </c>
      <c r="F114" s="134">
        <v>0.96</v>
      </c>
      <c r="G114" s="134">
        <v>0.93</v>
      </c>
      <c r="H114" s="134">
        <v>0.9</v>
      </c>
      <c r="I114" s="134">
        <v>0.85</v>
      </c>
      <c r="J114" s="134">
        <v>0.8</v>
      </c>
      <c r="K114" s="140">
        <v>0.76</v>
      </c>
    </row>
    <row r="115" spans="1:11" x14ac:dyDescent="0.25">
      <c r="A115" s="141" t="s">
        <v>193</v>
      </c>
      <c r="B115" s="135" t="s">
        <v>209</v>
      </c>
      <c r="C115" s="135">
        <v>1</v>
      </c>
      <c r="D115" s="135">
        <v>0.97979457699710037</v>
      </c>
      <c r="E115" s="135">
        <v>0.96</v>
      </c>
      <c r="F115" s="135">
        <v>0.96</v>
      </c>
      <c r="G115" s="135">
        <v>0.93</v>
      </c>
      <c r="H115" s="135">
        <v>0.9</v>
      </c>
      <c r="I115" s="135">
        <v>0.85</v>
      </c>
      <c r="J115" s="135">
        <v>0.8</v>
      </c>
      <c r="K115" s="142">
        <v>0.76</v>
      </c>
    </row>
    <row r="116" spans="1:11" x14ac:dyDescent="0.25">
      <c r="A116" s="139" t="s">
        <v>193</v>
      </c>
      <c r="B116" s="134" t="s">
        <v>199</v>
      </c>
      <c r="C116" s="134">
        <v>1</v>
      </c>
      <c r="D116" s="134">
        <v>0.97979457699710037</v>
      </c>
      <c r="E116" s="134">
        <v>0.96</v>
      </c>
      <c r="F116" s="134">
        <v>0.96</v>
      </c>
      <c r="G116" s="134">
        <v>0.93</v>
      </c>
      <c r="H116" s="134">
        <v>0.9</v>
      </c>
      <c r="I116" s="134">
        <v>0.85</v>
      </c>
      <c r="J116" s="134">
        <v>0.8</v>
      </c>
      <c r="K116" s="140">
        <v>0.76</v>
      </c>
    </row>
    <row r="117" spans="1:11" x14ac:dyDescent="0.25">
      <c r="A117" s="141" t="s">
        <v>193</v>
      </c>
      <c r="B117" s="135" t="s">
        <v>200</v>
      </c>
      <c r="C117" s="135">
        <v>1</v>
      </c>
      <c r="D117" s="135">
        <v>0.97979457699710037</v>
      </c>
      <c r="E117" s="135">
        <v>0.94868611089850396</v>
      </c>
      <c r="F117" s="135">
        <v>0.90984449370550213</v>
      </c>
      <c r="G117" s="135">
        <v>0.8648076806118975</v>
      </c>
      <c r="H117" s="135">
        <v>0.81486062669243375</v>
      </c>
      <c r="I117" s="135">
        <v>0.76121834561547574</v>
      </c>
      <c r="J117" s="135">
        <v>0.70505450606500242</v>
      </c>
      <c r="K117" s="142">
        <v>0.64745562869115425</v>
      </c>
    </row>
    <row r="118" spans="1:11" x14ac:dyDescent="0.25">
      <c r="A118" s="139" t="s">
        <v>193</v>
      </c>
      <c r="B118" s="134" t="s">
        <v>202</v>
      </c>
      <c r="C118" s="134">
        <v>1</v>
      </c>
      <c r="D118" s="134">
        <v>0.97979457699710037</v>
      </c>
      <c r="E118" s="134">
        <v>0.96</v>
      </c>
      <c r="F118" s="134">
        <v>0.95</v>
      </c>
      <c r="G118" s="134">
        <v>0.91</v>
      </c>
      <c r="H118" s="134">
        <v>0.87</v>
      </c>
      <c r="I118" s="134">
        <v>0.8</v>
      </c>
      <c r="J118" s="134">
        <v>0.75</v>
      </c>
      <c r="K118" s="140">
        <v>0.7</v>
      </c>
    </row>
    <row r="119" spans="1:11" ht="15.75" thickBot="1" x14ac:dyDescent="0.3">
      <c r="A119" s="143" t="s">
        <v>193</v>
      </c>
      <c r="B119" s="144" t="s">
        <v>201</v>
      </c>
      <c r="C119" s="144">
        <v>1</v>
      </c>
      <c r="D119" s="144">
        <v>0.97979457699710037</v>
      </c>
      <c r="E119" s="144">
        <v>0.96</v>
      </c>
      <c r="F119" s="144">
        <v>0.96</v>
      </c>
      <c r="G119" s="144">
        <v>0.93</v>
      </c>
      <c r="H119" s="144">
        <v>0.9</v>
      </c>
      <c r="I119" s="144">
        <v>0.85</v>
      </c>
      <c r="J119" s="144">
        <v>0.8</v>
      </c>
      <c r="K119" s="145">
        <v>0.76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2:M119"/>
  <sheetViews>
    <sheetView zoomScaleNormal="100" workbookViewId="0">
      <pane xSplit="2" ySplit="2" topLeftCell="C3" activePane="bottomRight" state="frozen"/>
      <selection activeCell="J29" sqref="J29"/>
      <selection pane="topRight" activeCell="J29" sqref="J29"/>
      <selection pane="bottomLeft" activeCell="J29" sqref="J29"/>
      <selection pane="bottomRight" activeCell="I27" sqref="I27"/>
    </sheetView>
  </sheetViews>
  <sheetFormatPr baseColWidth="10" defaultColWidth="11.42578125" defaultRowHeight="15" x14ac:dyDescent="0.25"/>
  <sheetData>
    <row r="2" spans="1:13" ht="15.75" thickBot="1" x14ac:dyDescent="0.3">
      <c r="C2">
        <v>2011</v>
      </c>
      <c r="D2">
        <v>2015</v>
      </c>
      <c r="E2">
        <v>2020</v>
      </c>
      <c r="F2">
        <v>2025</v>
      </c>
      <c r="G2">
        <v>2030</v>
      </c>
      <c r="H2">
        <v>2035</v>
      </c>
      <c r="I2">
        <v>2040</v>
      </c>
      <c r="J2">
        <v>2045</v>
      </c>
      <c r="K2">
        <v>2050</v>
      </c>
    </row>
    <row r="3" spans="1:13" x14ac:dyDescent="0.25">
      <c r="A3" s="136" t="s">
        <v>183</v>
      </c>
      <c r="B3" s="137" t="s">
        <v>198</v>
      </c>
      <c r="C3" s="137">
        <v>1</v>
      </c>
      <c r="D3" s="137">
        <v>0.75</v>
      </c>
      <c r="E3" s="137" t="e">
        <f>SUMIFS(AEEI_ff_2!E$3:E$136,AEEI_ff_2!$B$3:$B$136,AEEI_ff_3!$B3,AEEI_ff_2!$A$3:$A$136,AEEI_ff_3!$A3)*(1-SUMIFS([3]CO2_sec_dis_EU!$AQ$2:$AQ$109,[3]CO2_sec_dis_EU!$AO$2:$AO$109,$B3,[3]CO2_sec_dis_EU!$AM$2:$AM$109,$A3)*$M$3)</f>
        <v>#VALUE!</v>
      </c>
      <c r="F3" s="137" t="e">
        <f>SUMIFS(AEEI_ff_2!F$3:F$136,AEEI_ff_2!$B$3:$B$136,AEEI_ff_3!$B3,AEEI_ff_2!$A$3:$A$136,AEEI_ff_3!$A3)*(1-SUMIFS([3]CO2_sec_dis_EU!$AQ$2:$AQ$109,[3]CO2_sec_dis_EU!$AO$2:$AO$109,$B3,[3]CO2_sec_dis_EU!$AM$2:$AM$109,$A3)*$M$3)</f>
        <v>#VALUE!</v>
      </c>
      <c r="G3" s="137" t="e">
        <f>SUMIFS(AEEI_ff_2!G$3:G$136,AEEI_ff_2!$B$3:$B$136,AEEI_ff_3!$B3,AEEI_ff_2!$A$3:$A$136,AEEI_ff_3!$A3)*(1-SUMIFS([3]CO2_sec_dis_EU!$AQ$2:$AQ$109,[3]CO2_sec_dis_EU!$AO$2:$AO$109,$B3,[3]CO2_sec_dis_EU!$AM$2:$AM$109,$A3)*$M$3)</f>
        <v>#VALUE!</v>
      </c>
      <c r="H3" s="137" t="e">
        <f>SUMIFS(AEEI_ff_2!H$3:H$136,AEEI_ff_2!$B$3:$B$136,AEEI_ff_3!$B3,AEEI_ff_2!$A$3:$A$136,AEEI_ff_3!$A3)*(1-SUMIFS([3]CO2_sec_dis_EU!$AQ$2:$AQ$109,[3]CO2_sec_dis_EU!$AO$2:$AO$109,$B3,[3]CO2_sec_dis_EU!$AM$2:$AM$109,$A3)*$M$3)</f>
        <v>#VALUE!</v>
      </c>
      <c r="I3" s="137" t="e">
        <f>SUMIFS(AEEI_ff_2!I$3:I$136,AEEI_ff_2!$B$3:$B$136,AEEI_ff_3!$B3,AEEI_ff_2!$A$3:$A$136,AEEI_ff_3!$A3)*(1-SUMIFS([3]CO2_sec_dis_EU!$AQ$2:$AQ$109,[3]CO2_sec_dis_EU!$AO$2:$AO$109,$B3,[3]CO2_sec_dis_EU!$AM$2:$AM$109,$A3)*$M$3)</f>
        <v>#VALUE!</v>
      </c>
      <c r="J3" s="137" t="e">
        <f>SUMIFS(AEEI_ff_2!J$3:J$136,AEEI_ff_2!$B$3:$B$136,AEEI_ff_3!$B3,AEEI_ff_2!$A$3:$A$136,AEEI_ff_3!$A3)*(1-SUMIFS([3]CO2_sec_dis_EU!$AQ$2:$AQ$109,[3]CO2_sec_dis_EU!$AO$2:$AO$109,$B3,[3]CO2_sec_dis_EU!$AM$2:$AM$109,$A3)*$M$3)</f>
        <v>#VALUE!</v>
      </c>
      <c r="K3" s="138" t="e">
        <f>SUMIFS(AEEI_ff_2!K$3:K$136,AEEI_ff_2!$B$3:$B$136,AEEI_ff_3!$B3,AEEI_ff_2!$A$3:$A$136,AEEI_ff_3!$A3)*(1-SUMIFS([3]CO2_sec_dis_EU!$AQ$2:$AQ$109,[3]CO2_sec_dis_EU!$AO$2:$AO$109,$B3,[3]CO2_sec_dis_EU!$AM$2:$AM$109,$A3)*$M$3)</f>
        <v>#VALUE!</v>
      </c>
      <c r="M3" s="135">
        <v>0</v>
      </c>
    </row>
    <row r="4" spans="1:13" x14ac:dyDescent="0.25">
      <c r="A4" s="139" t="s">
        <v>183</v>
      </c>
      <c r="B4" s="134" t="s">
        <v>203</v>
      </c>
      <c r="C4" s="134">
        <v>1</v>
      </c>
      <c r="D4" s="134">
        <v>0.35</v>
      </c>
      <c r="E4" s="134" t="e">
        <f>SUMIFS(AEEI_ff_2!E$3:E$136,AEEI_ff_2!$B$3:$B$136,AEEI_ff_3!$B4,AEEI_ff_2!$A$3:$A$136,AEEI_ff_3!$A4)*(1-SUMIFS([3]CO2_sec_dis_EU!$AQ$2:$AQ$109,[3]CO2_sec_dis_EU!$AO$2:$AO$109,$B4,[3]CO2_sec_dis_EU!$AM$2:$AM$109,$A4)*$M$3)</f>
        <v>#VALUE!</v>
      </c>
      <c r="F4" s="134" t="e">
        <f>SUMIFS(AEEI_ff_2!F$3:F$136,AEEI_ff_2!$B$3:$B$136,AEEI_ff_3!$B4,AEEI_ff_2!$A$3:$A$136,AEEI_ff_3!$A4)*(1-SUMIFS([3]CO2_sec_dis_EU!$AQ$2:$AQ$109,[3]CO2_sec_dis_EU!$AO$2:$AO$109,$B4,[3]CO2_sec_dis_EU!$AM$2:$AM$109,$A4)*$M$3)</f>
        <v>#VALUE!</v>
      </c>
      <c r="G4" s="134" t="e">
        <f>SUMIFS(AEEI_ff_2!G$3:G$136,AEEI_ff_2!$B$3:$B$136,AEEI_ff_3!$B4,AEEI_ff_2!$A$3:$A$136,AEEI_ff_3!$A4)*(1-SUMIFS([3]CO2_sec_dis_EU!$AQ$2:$AQ$109,[3]CO2_sec_dis_EU!$AO$2:$AO$109,$B4,[3]CO2_sec_dis_EU!$AM$2:$AM$109,$A4)*$M$3)</f>
        <v>#VALUE!</v>
      </c>
      <c r="H4" s="134" t="e">
        <f>SUMIFS(AEEI_ff_2!H$3:H$136,AEEI_ff_2!$B$3:$B$136,AEEI_ff_3!$B4,AEEI_ff_2!$A$3:$A$136,AEEI_ff_3!$A4)*(1-SUMIFS([3]CO2_sec_dis_EU!$AQ$2:$AQ$109,[3]CO2_sec_dis_EU!$AO$2:$AO$109,$B4,[3]CO2_sec_dis_EU!$AM$2:$AM$109,$A4)*$M$3)</f>
        <v>#VALUE!</v>
      </c>
      <c r="I4" s="134" t="e">
        <f>SUMIFS(AEEI_ff_2!I$3:I$136,AEEI_ff_2!$B$3:$B$136,AEEI_ff_3!$B4,AEEI_ff_2!$A$3:$A$136,AEEI_ff_3!$A4)*(1-SUMIFS([3]CO2_sec_dis_EU!$AQ$2:$AQ$109,[3]CO2_sec_dis_EU!$AO$2:$AO$109,$B4,[3]CO2_sec_dis_EU!$AM$2:$AM$109,$A4)*$M$3)</f>
        <v>#VALUE!</v>
      </c>
      <c r="J4" s="134" t="e">
        <f>SUMIFS(AEEI_ff_2!J$3:J$136,AEEI_ff_2!$B$3:$B$136,AEEI_ff_3!$B4,AEEI_ff_2!$A$3:$A$136,AEEI_ff_3!$A4)*(1-SUMIFS([3]CO2_sec_dis_EU!$AQ$2:$AQ$109,[3]CO2_sec_dis_EU!$AO$2:$AO$109,$B4,[3]CO2_sec_dis_EU!$AM$2:$AM$109,$A4)*$M$3)</f>
        <v>#VALUE!</v>
      </c>
      <c r="K4" s="140" t="e">
        <f>SUMIFS(AEEI_ff_2!K$3:K$136,AEEI_ff_2!$B$3:$B$136,AEEI_ff_3!$B4,AEEI_ff_2!$A$3:$A$136,AEEI_ff_3!$A4)*(1-SUMIFS([3]CO2_sec_dis_EU!$AQ$2:$AQ$109,[3]CO2_sec_dis_EU!$AO$2:$AO$109,$B4,[3]CO2_sec_dis_EU!$AM$2:$AM$109,$A4)*$M$3)</f>
        <v>#VALUE!</v>
      </c>
    </row>
    <row r="5" spans="1:13" x14ac:dyDescent="0.25">
      <c r="A5" s="141" t="s">
        <v>183</v>
      </c>
      <c r="B5" s="135" t="s">
        <v>210</v>
      </c>
      <c r="C5" s="135">
        <v>1</v>
      </c>
      <c r="D5" s="135">
        <v>1.1000000000000001</v>
      </c>
      <c r="E5" s="135" t="e">
        <f>SUMIFS(AEEI_ff_2!E$3:E$136,AEEI_ff_2!$B$3:$B$136,AEEI_ff_3!$B5,AEEI_ff_2!$A$3:$A$136,AEEI_ff_3!$A5)*(1-SUMIFS([3]CO2_sec_dis_EU!$AQ$2:$AQ$109,[3]CO2_sec_dis_EU!$AO$2:$AO$109,$B5,[3]CO2_sec_dis_EU!$AM$2:$AM$109,$A5)*$M$3)</f>
        <v>#VALUE!</v>
      </c>
      <c r="F5" s="135" t="e">
        <f>SUMIFS(AEEI_ff_2!F$3:F$136,AEEI_ff_2!$B$3:$B$136,AEEI_ff_3!$B5,AEEI_ff_2!$A$3:$A$136,AEEI_ff_3!$A5)*(1-SUMIFS([3]CO2_sec_dis_EU!$AQ$2:$AQ$109,[3]CO2_sec_dis_EU!$AO$2:$AO$109,$B5,[3]CO2_sec_dis_EU!$AM$2:$AM$109,$A5)*$M$3)</f>
        <v>#VALUE!</v>
      </c>
      <c r="G5" s="135" t="e">
        <f>SUMIFS(AEEI_ff_2!G$3:G$136,AEEI_ff_2!$B$3:$B$136,AEEI_ff_3!$B5,AEEI_ff_2!$A$3:$A$136,AEEI_ff_3!$A5)*(1-SUMIFS([3]CO2_sec_dis_EU!$AQ$2:$AQ$109,[3]CO2_sec_dis_EU!$AO$2:$AO$109,$B5,[3]CO2_sec_dis_EU!$AM$2:$AM$109,$A5)*$M$3)</f>
        <v>#VALUE!</v>
      </c>
      <c r="H5" s="135" t="e">
        <f>SUMIFS(AEEI_ff_2!H$3:H$136,AEEI_ff_2!$B$3:$B$136,AEEI_ff_3!$B5,AEEI_ff_2!$A$3:$A$136,AEEI_ff_3!$A5)*(1-SUMIFS([3]CO2_sec_dis_EU!$AQ$2:$AQ$109,[3]CO2_sec_dis_EU!$AO$2:$AO$109,$B5,[3]CO2_sec_dis_EU!$AM$2:$AM$109,$A5)*$M$3)</f>
        <v>#VALUE!</v>
      </c>
      <c r="I5" s="135" t="e">
        <f>SUMIFS(AEEI_ff_2!I$3:I$136,AEEI_ff_2!$B$3:$B$136,AEEI_ff_3!$B5,AEEI_ff_2!$A$3:$A$136,AEEI_ff_3!$A5)*(1-SUMIFS([3]CO2_sec_dis_EU!$AQ$2:$AQ$109,[3]CO2_sec_dis_EU!$AO$2:$AO$109,$B5,[3]CO2_sec_dis_EU!$AM$2:$AM$109,$A5)*$M$3)</f>
        <v>#VALUE!</v>
      </c>
      <c r="J5" s="135" t="e">
        <f>SUMIFS(AEEI_ff_2!J$3:J$136,AEEI_ff_2!$B$3:$B$136,AEEI_ff_3!$B5,AEEI_ff_2!$A$3:$A$136,AEEI_ff_3!$A5)*(1-SUMIFS([3]CO2_sec_dis_EU!$AQ$2:$AQ$109,[3]CO2_sec_dis_EU!$AO$2:$AO$109,$B5,[3]CO2_sec_dis_EU!$AM$2:$AM$109,$A5)*$M$3)</f>
        <v>#VALUE!</v>
      </c>
      <c r="K5" s="142" t="e">
        <f>SUMIFS(AEEI_ff_2!K$3:K$136,AEEI_ff_2!$B$3:$B$136,AEEI_ff_3!$B5,AEEI_ff_2!$A$3:$A$136,AEEI_ff_3!$A5)*(1-SUMIFS([3]CO2_sec_dis_EU!$AQ$2:$AQ$109,[3]CO2_sec_dis_EU!$AO$2:$AO$109,$B5,[3]CO2_sec_dis_EU!$AM$2:$AM$109,$A5)*$M$3)</f>
        <v>#VALUE!</v>
      </c>
    </row>
    <row r="6" spans="1:13" x14ac:dyDescent="0.25">
      <c r="A6" s="139" t="s">
        <v>183</v>
      </c>
      <c r="B6" s="134" t="s">
        <v>204</v>
      </c>
      <c r="C6" s="134">
        <v>1</v>
      </c>
      <c r="D6" s="134">
        <v>1.85</v>
      </c>
      <c r="E6" s="134" t="e">
        <f>SUMIFS(AEEI_ff_2!E$3:E$136,AEEI_ff_2!$B$3:$B$136,AEEI_ff_3!$B6,AEEI_ff_2!$A$3:$A$136,AEEI_ff_3!$A6)*(1-SUMIFS([3]CO2_sec_dis_EU!$AQ$2:$AQ$109,[3]CO2_sec_dis_EU!$AO$2:$AO$109,$B6,[3]CO2_sec_dis_EU!$AM$2:$AM$109,$A6)*$M$3)</f>
        <v>#VALUE!</v>
      </c>
      <c r="F6" s="134" t="e">
        <f>SUMIFS(AEEI_ff_2!F$3:F$136,AEEI_ff_2!$B$3:$B$136,AEEI_ff_3!$B6,AEEI_ff_2!$A$3:$A$136,AEEI_ff_3!$A6)*(1-SUMIFS([3]CO2_sec_dis_EU!$AQ$2:$AQ$109,[3]CO2_sec_dis_EU!$AO$2:$AO$109,$B6,[3]CO2_sec_dis_EU!$AM$2:$AM$109,$A6)*$M$3)</f>
        <v>#VALUE!</v>
      </c>
      <c r="G6" s="134" t="e">
        <f>SUMIFS(AEEI_ff_2!G$3:G$136,AEEI_ff_2!$B$3:$B$136,AEEI_ff_3!$B6,AEEI_ff_2!$A$3:$A$136,AEEI_ff_3!$A6)*(1-SUMIFS([3]CO2_sec_dis_EU!$AQ$2:$AQ$109,[3]CO2_sec_dis_EU!$AO$2:$AO$109,$B6,[3]CO2_sec_dis_EU!$AM$2:$AM$109,$A6)*$M$3)</f>
        <v>#VALUE!</v>
      </c>
      <c r="H6" s="134" t="e">
        <f>SUMIFS(AEEI_ff_2!H$3:H$136,AEEI_ff_2!$B$3:$B$136,AEEI_ff_3!$B6,AEEI_ff_2!$A$3:$A$136,AEEI_ff_3!$A6)*(1-SUMIFS([3]CO2_sec_dis_EU!$AQ$2:$AQ$109,[3]CO2_sec_dis_EU!$AO$2:$AO$109,$B6,[3]CO2_sec_dis_EU!$AM$2:$AM$109,$A6)*$M$3)</f>
        <v>#VALUE!</v>
      </c>
      <c r="I6" s="134" t="e">
        <f>SUMIFS(AEEI_ff_2!I$3:I$136,AEEI_ff_2!$B$3:$B$136,AEEI_ff_3!$B6,AEEI_ff_2!$A$3:$A$136,AEEI_ff_3!$A6)*(1-SUMIFS([3]CO2_sec_dis_EU!$AQ$2:$AQ$109,[3]CO2_sec_dis_EU!$AO$2:$AO$109,$B6,[3]CO2_sec_dis_EU!$AM$2:$AM$109,$A6)*$M$3)</f>
        <v>#VALUE!</v>
      </c>
      <c r="J6" s="134" t="e">
        <f>SUMIFS(AEEI_ff_2!J$3:J$136,AEEI_ff_2!$B$3:$B$136,AEEI_ff_3!$B6,AEEI_ff_2!$A$3:$A$136,AEEI_ff_3!$A6)*(1-SUMIFS([3]CO2_sec_dis_EU!$AQ$2:$AQ$109,[3]CO2_sec_dis_EU!$AO$2:$AO$109,$B6,[3]CO2_sec_dis_EU!$AM$2:$AM$109,$A6)*$M$3)</f>
        <v>#VALUE!</v>
      </c>
      <c r="K6" s="140" t="e">
        <f>SUMIFS(AEEI_ff_2!K$3:K$136,AEEI_ff_2!$B$3:$B$136,AEEI_ff_3!$B6,AEEI_ff_2!$A$3:$A$136,AEEI_ff_3!$A6)*(1-SUMIFS([3]CO2_sec_dis_EU!$AQ$2:$AQ$109,[3]CO2_sec_dis_EU!$AO$2:$AO$109,$B6,[3]CO2_sec_dis_EU!$AM$2:$AM$109,$A6)*$M$3)</f>
        <v>#VALUE!</v>
      </c>
    </row>
    <row r="7" spans="1:13" x14ac:dyDescent="0.25">
      <c r="A7" s="141" t="s">
        <v>183</v>
      </c>
      <c r="B7" s="135" t="s">
        <v>205</v>
      </c>
      <c r="C7" s="135">
        <v>1</v>
      </c>
      <c r="D7" s="135">
        <v>0.8</v>
      </c>
      <c r="E7" s="135" t="e">
        <f>SUMIFS(AEEI_ff_2!E$3:E$136,AEEI_ff_2!$B$3:$B$136,AEEI_ff_3!$B7,AEEI_ff_2!$A$3:$A$136,AEEI_ff_3!$A7)*(1-SUMIFS([3]CO2_sec_dis_EU!$AQ$2:$AQ$109,[3]CO2_sec_dis_EU!$AO$2:$AO$109,$B7,[3]CO2_sec_dis_EU!$AM$2:$AM$109,$A7)*$M$3)</f>
        <v>#VALUE!</v>
      </c>
      <c r="F7" s="135" t="e">
        <f>SUMIFS(AEEI_ff_2!F$3:F$136,AEEI_ff_2!$B$3:$B$136,AEEI_ff_3!$B7,AEEI_ff_2!$A$3:$A$136,AEEI_ff_3!$A7)*(1-SUMIFS([3]CO2_sec_dis_EU!$AQ$2:$AQ$109,[3]CO2_sec_dis_EU!$AO$2:$AO$109,$B7,[3]CO2_sec_dis_EU!$AM$2:$AM$109,$A7)*$M$3)</f>
        <v>#VALUE!</v>
      </c>
      <c r="G7" s="135" t="e">
        <f>SUMIFS(AEEI_ff_2!G$3:G$136,AEEI_ff_2!$B$3:$B$136,AEEI_ff_3!$B7,AEEI_ff_2!$A$3:$A$136,AEEI_ff_3!$A7)*(1-SUMIFS([3]CO2_sec_dis_EU!$AQ$2:$AQ$109,[3]CO2_sec_dis_EU!$AO$2:$AO$109,$B7,[3]CO2_sec_dis_EU!$AM$2:$AM$109,$A7)*$M$3)</f>
        <v>#VALUE!</v>
      </c>
      <c r="H7" s="135" t="e">
        <f>SUMIFS(AEEI_ff_2!H$3:H$136,AEEI_ff_2!$B$3:$B$136,AEEI_ff_3!$B7,AEEI_ff_2!$A$3:$A$136,AEEI_ff_3!$A7)*(1-SUMIFS([3]CO2_sec_dis_EU!$AQ$2:$AQ$109,[3]CO2_sec_dis_EU!$AO$2:$AO$109,$B7,[3]CO2_sec_dis_EU!$AM$2:$AM$109,$A7)*$M$3)</f>
        <v>#VALUE!</v>
      </c>
      <c r="I7" s="135" t="e">
        <f>SUMIFS(AEEI_ff_2!I$3:I$136,AEEI_ff_2!$B$3:$B$136,AEEI_ff_3!$B7,AEEI_ff_2!$A$3:$A$136,AEEI_ff_3!$A7)*(1-SUMIFS([3]CO2_sec_dis_EU!$AQ$2:$AQ$109,[3]CO2_sec_dis_EU!$AO$2:$AO$109,$B7,[3]CO2_sec_dis_EU!$AM$2:$AM$109,$A7)*$M$3)</f>
        <v>#VALUE!</v>
      </c>
      <c r="J7" s="135" t="e">
        <f>SUMIFS(AEEI_ff_2!J$3:J$136,AEEI_ff_2!$B$3:$B$136,AEEI_ff_3!$B7,AEEI_ff_2!$A$3:$A$136,AEEI_ff_3!$A7)*(1-SUMIFS([3]CO2_sec_dis_EU!$AQ$2:$AQ$109,[3]CO2_sec_dis_EU!$AO$2:$AO$109,$B7,[3]CO2_sec_dis_EU!$AM$2:$AM$109,$A7)*$M$3)</f>
        <v>#VALUE!</v>
      </c>
      <c r="K7" s="142" t="e">
        <f>SUMIFS(AEEI_ff_2!K$3:K$136,AEEI_ff_2!$B$3:$B$136,AEEI_ff_3!$B7,AEEI_ff_2!$A$3:$A$136,AEEI_ff_3!$A7)*(1-SUMIFS([3]CO2_sec_dis_EU!$AQ$2:$AQ$109,[3]CO2_sec_dis_EU!$AO$2:$AO$109,$B7,[3]CO2_sec_dis_EU!$AM$2:$AM$109,$A7)*$M$3)</f>
        <v>#VALUE!</v>
      </c>
    </row>
    <row r="8" spans="1:13" x14ac:dyDescent="0.25">
      <c r="A8" s="139" t="s">
        <v>183</v>
      </c>
      <c r="B8" s="134" t="s">
        <v>206</v>
      </c>
      <c r="C8" s="134">
        <v>1</v>
      </c>
      <c r="D8" s="134">
        <v>0.67</v>
      </c>
      <c r="E8" s="134" t="e">
        <f>SUMIFS(AEEI_ff_2!E$3:E$136,AEEI_ff_2!$B$3:$B$136,AEEI_ff_3!$B8,AEEI_ff_2!$A$3:$A$136,AEEI_ff_3!$A8)*(1-SUMIFS([3]CO2_sec_dis_EU!$AQ$2:$AQ$109,[3]CO2_sec_dis_EU!$AO$2:$AO$109,$B8,[3]CO2_sec_dis_EU!$AM$2:$AM$109,$A8)*$M$3)</f>
        <v>#VALUE!</v>
      </c>
      <c r="F8" s="134" t="e">
        <f>SUMIFS(AEEI_ff_2!F$3:F$136,AEEI_ff_2!$B$3:$B$136,AEEI_ff_3!$B8,AEEI_ff_2!$A$3:$A$136,AEEI_ff_3!$A8)*(1-SUMIFS([3]CO2_sec_dis_EU!$AQ$2:$AQ$109,[3]CO2_sec_dis_EU!$AO$2:$AO$109,$B8,[3]CO2_sec_dis_EU!$AM$2:$AM$109,$A8)*$M$3)</f>
        <v>#VALUE!</v>
      </c>
      <c r="G8" s="134" t="e">
        <f>SUMIFS(AEEI_ff_2!G$3:G$136,AEEI_ff_2!$B$3:$B$136,AEEI_ff_3!$B8,AEEI_ff_2!$A$3:$A$136,AEEI_ff_3!$A8)*(1-SUMIFS([3]CO2_sec_dis_EU!$AQ$2:$AQ$109,[3]CO2_sec_dis_EU!$AO$2:$AO$109,$B8,[3]CO2_sec_dis_EU!$AM$2:$AM$109,$A8)*$M$3)</f>
        <v>#VALUE!</v>
      </c>
      <c r="H8" s="134" t="e">
        <f>SUMIFS(AEEI_ff_2!H$3:H$136,AEEI_ff_2!$B$3:$B$136,AEEI_ff_3!$B8,AEEI_ff_2!$A$3:$A$136,AEEI_ff_3!$A8)*(1-SUMIFS([3]CO2_sec_dis_EU!$AQ$2:$AQ$109,[3]CO2_sec_dis_EU!$AO$2:$AO$109,$B8,[3]CO2_sec_dis_EU!$AM$2:$AM$109,$A8)*$M$3)</f>
        <v>#VALUE!</v>
      </c>
      <c r="I8" s="134" t="e">
        <f>SUMIFS(AEEI_ff_2!I$3:I$136,AEEI_ff_2!$B$3:$B$136,AEEI_ff_3!$B8,AEEI_ff_2!$A$3:$A$136,AEEI_ff_3!$A8)*(1-SUMIFS([3]CO2_sec_dis_EU!$AQ$2:$AQ$109,[3]CO2_sec_dis_EU!$AO$2:$AO$109,$B8,[3]CO2_sec_dis_EU!$AM$2:$AM$109,$A8)*$M$3)</f>
        <v>#VALUE!</v>
      </c>
      <c r="J8" s="134" t="e">
        <f>SUMIFS(AEEI_ff_2!J$3:J$136,AEEI_ff_2!$B$3:$B$136,AEEI_ff_3!$B8,AEEI_ff_2!$A$3:$A$136,AEEI_ff_3!$A8)*(1-SUMIFS([3]CO2_sec_dis_EU!$AQ$2:$AQ$109,[3]CO2_sec_dis_EU!$AO$2:$AO$109,$B8,[3]CO2_sec_dis_EU!$AM$2:$AM$109,$A8)*$M$3)</f>
        <v>#VALUE!</v>
      </c>
      <c r="K8" s="140" t="e">
        <f>SUMIFS(AEEI_ff_2!K$3:K$136,AEEI_ff_2!$B$3:$B$136,AEEI_ff_3!$B8,AEEI_ff_2!$A$3:$A$136,AEEI_ff_3!$A8)*(1-SUMIFS([3]CO2_sec_dis_EU!$AQ$2:$AQ$109,[3]CO2_sec_dis_EU!$AO$2:$AO$109,$B8,[3]CO2_sec_dis_EU!$AM$2:$AM$109,$A8)*$M$3)</f>
        <v>#VALUE!</v>
      </c>
    </row>
    <row r="9" spans="1:13" x14ac:dyDescent="0.25">
      <c r="A9" s="141" t="s">
        <v>183</v>
      </c>
      <c r="B9" s="135" t="s">
        <v>207</v>
      </c>
      <c r="C9" s="135">
        <v>1</v>
      </c>
      <c r="D9" s="135">
        <v>0.85</v>
      </c>
      <c r="E9" s="135">
        <v>0.94634147590064344</v>
      </c>
      <c r="F9" s="135">
        <v>0.92060178345925059</v>
      </c>
      <c r="G9" s="135">
        <v>0.9</v>
      </c>
      <c r="H9" s="135">
        <v>0.87</v>
      </c>
      <c r="I9" s="135">
        <v>0.87</v>
      </c>
      <c r="J9" s="135">
        <v>0.84</v>
      </c>
      <c r="K9" s="142">
        <v>0.8</v>
      </c>
    </row>
    <row r="10" spans="1:13" x14ac:dyDescent="0.25">
      <c r="A10" s="139" t="s">
        <v>183</v>
      </c>
      <c r="B10" s="134" t="s">
        <v>208</v>
      </c>
      <c r="C10" s="134">
        <v>1</v>
      </c>
      <c r="D10" s="134">
        <f>D9</f>
        <v>0.85</v>
      </c>
      <c r="E10" s="134">
        <v>0.94634147590064344</v>
      </c>
      <c r="F10" s="134">
        <v>0.92060178345925059</v>
      </c>
      <c r="G10" s="134">
        <v>0.9</v>
      </c>
      <c r="H10" s="134">
        <v>0.87</v>
      </c>
      <c r="I10" s="134">
        <v>0.87</v>
      </c>
      <c r="J10" s="134">
        <v>0.84</v>
      </c>
      <c r="K10" s="140">
        <v>0.8</v>
      </c>
    </row>
    <row r="11" spans="1:13" x14ac:dyDescent="0.25">
      <c r="A11" s="141" t="s">
        <v>183</v>
      </c>
      <c r="B11" s="135" t="s">
        <v>209</v>
      </c>
      <c r="C11" s="135">
        <v>1</v>
      </c>
      <c r="D11" s="135">
        <f>D9</f>
        <v>0.85</v>
      </c>
      <c r="E11" s="135">
        <v>0.94634147590064344</v>
      </c>
      <c r="F11" s="135">
        <v>0.92060178345925059</v>
      </c>
      <c r="G11" s="135">
        <v>0.9</v>
      </c>
      <c r="H11" s="135">
        <v>0.87</v>
      </c>
      <c r="I11" s="135">
        <v>0.87</v>
      </c>
      <c r="J11" s="135">
        <v>0.84</v>
      </c>
      <c r="K11" s="142">
        <v>0.8</v>
      </c>
    </row>
    <row r="12" spans="1:13" ht="15.75" thickBot="1" x14ac:dyDescent="0.3">
      <c r="A12" s="139" t="s">
        <v>183</v>
      </c>
      <c r="B12" s="134" t="s">
        <v>199</v>
      </c>
      <c r="C12" s="134">
        <v>1</v>
      </c>
      <c r="D12" s="134">
        <v>0.97280084082027984</v>
      </c>
      <c r="E12" s="134">
        <v>0.94634147590064344</v>
      </c>
      <c r="F12" s="134">
        <v>0.92060178345925059</v>
      </c>
      <c r="G12" s="134">
        <v>0.9</v>
      </c>
      <c r="H12" s="134">
        <v>0.87</v>
      </c>
      <c r="I12" s="134">
        <v>0.87</v>
      </c>
      <c r="J12" s="134">
        <v>0.84</v>
      </c>
      <c r="K12" s="140">
        <v>0.8</v>
      </c>
    </row>
    <row r="13" spans="1:13" x14ac:dyDescent="0.25">
      <c r="A13" s="141" t="s">
        <v>183</v>
      </c>
      <c r="B13" s="135" t="s">
        <v>200</v>
      </c>
      <c r="C13" s="135">
        <v>1</v>
      </c>
      <c r="D13" s="135">
        <v>1.5</v>
      </c>
      <c r="E13" s="137" t="e">
        <f>SUMIFS(AEEI_ff_2!E$3:E$136,AEEI_ff_2!$B$3:$B$136,AEEI_ff_3!$B13,AEEI_ff_2!$A$3:$A$136,AEEI_ff_3!$A13)*(1-SUMIFS([3]CO2_sec_dis_EU!$AQ$2:$AQ$109,[3]CO2_sec_dis_EU!$AO$2:$AO$109,$B13,[3]CO2_sec_dis_EU!$AM$2:$AM$109,$A13)*$M$3)</f>
        <v>#VALUE!</v>
      </c>
      <c r="F13" s="135" t="e">
        <f>SUMIFS(AEEI_ff_2!F$3:F$136,AEEI_ff_2!$B$3:$B$136,AEEI_ff_3!$B13,AEEI_ff_2!$A$3:$A$136,AEEI_ff_3!$A13)*(1-SUMIFS([3]CO2_sec_dis_EU!$AQ$2:$AQ$109,[3]CO2_sec_dis_EU!$AO$2:$AO$109,$B13,[3]CO2_sec_dis_EU!$AM$2:$AM$109,$A13)*$M$3)</f>
        <v>#VALUE!</v>
      </c>
      <c r="G13" s="135" t="e">
        <f>SUMIFS(AEEI_ff_2!G$3:G$136,AEEI_ff_2!$B$3:$B$136,AEEI_ff_3!$B13,AEEI_ff_2!$A$3:$A$136,AEEI_ff_3!$A13)*(1-SUMIFS([3]CO2_sec_dis_EU!$AQ$2:$AQ$109,[3]CO2_sec_dis_EU!$AO$2:$AO$109,$B13,[3]CO2_sec_dis_EU!$AM$2:$AM$109,$A13)*$M$3)</f>
        <v>#VALUE!</v>
      </c>
      <c r="H13" s="135" t="e">
        <f>SUMIFS(AEEI_ff_2!H$3:H$136,AEEI_ff_2!$B$3:$B$136,AEEI_ff_3!$B13,AEEI_ff_2!$A$3:$A$136,AEEI_ff_3!$A13)*(1-SUMIFS([3]CO2_sec_dis_EU!$AQ$2:$AQ$109,[3]CO2_sec_dis_EU!$AO$2:$AO$109,$B13,[3]CO2_sec_dis_EU!$AM$2:$AM$109,$A13)*$M$3)</f>
        <v>#VALUE!</v>
      </c>
      <c r="I13" s="135" t="e">
        <f>SUMIFS(AEEI_ff_2!I$3:I$136,AEEI_ff_2!$B$3:$B$136,AEEI_ff_3!$B13,AEEI_ff_2!$A$3:$A$136,AEEI_ff_3!$A13)*(1-SUMIFS([3]CO2_sec_dis_EU!$AQ$2:$AQ$109,[3]CO2_sec_dis_EU!$AO$2:$AO$109,$B13,[3]CO2_sec_dis_EU!$AM$2:$AM$109,$A13)*$M$3)</f>
        <v>#VALUE!</v>
      </c>
      <c r="J13" s="135" t="e">
        <f>SUMIFS(AEEI_ff_2!J$3:J$136,AEEI_ff_2!$B$3:$B$136,AEEI_ff_3!$B13,AEEI_ff_2!$A$3:$A$136,AEEI_ff_3!$A13)*(1-SUMIFS([3]CO2_sec_dis_EU!$AQ$2:$AQ$109,[3]CO2_sec_dis_EU!$AO$2:$AO$109,$B13,[3]CO2_sec_dis_EU!$AM$2:$AM$109,$A13)*$M$3)</f>
        <v>#VALUE!</v>
      </c>
      <c r="K13" s="142" t="e">
        <f>SUMIFS(AEEI_ff_2!K$3:K$136,AEEI_ff_2!$B$3:$B$136,AEEI_ff_3!$B13,AEEI_ff_2!$A$3:$A$136,AEEI_ff_3!$A13)*(1-SUMIFS([3]CO2_sec_dis_EU!$AQ$2:$AQ$109,[3]CO2_sec_dis_EU!$AO$2:$AO$109,$B13,[3]CO2_sec_dis_EU!$AM$2:$AM$109,$A13)*$M$3)</f>
        <v>#VALUE!</v>
      </c>
    </row>
    <row r="14" spans="1:13" x14ac:dyDescent="0.25">
      <c r="A14" s="139" t="s">
        <v>183</v>
      </c>
      <c r="B14" s="134" t="s">
        <v>202</v>
      </c>
      <c r="C14" s="134">
        <v>1</v>
      </c>
      <c r="D14" s="134">
        <v>0.8</v>
      </c>
      <c r="E14" s="134" t="e">
        <f>SUMIFS(AEEI_ff_2!E$3:E$136,AEEI_ff_2!$B$3:$B$136,AEEI_ff_3!$B14,AEEI_ff_2!$A$3:$A$136,AEEI_ff_3!$A14)*(1-SUMIFS([3]CO2_sec_dis_EU!$AQ$2:$AQ$109,[3]CO2_sec_dis_EU!$AO$2:$AO$109,$B14,[3]CO2_sec_dis_EU!$AM$2:$AM$109,$A14)*$M$3)</f>
        <v>#VALUE!</v>
      </c>
      <c r="F14" s="134" t="e">
        <f>SUMIFS(AEEI_ff_2!F$3:F$136,AEEI_ff_2!$B$3:$B$136,AEEI_ff_3!$B14,AEEI_ff_2!$A$3:$A$136,AEEI_ff_3!$A14)*(1-SUMIFS([3]CO2_sec_dis_EU!$AQ$2:$AQ$109,[3]CO2_sec_dis_EU!$AO$2:$AO$109,$B14,[3]CO2_sec_dis_EU!$AM$2:$AM$109,$A14)*$M$3)</f>
        <v>#VALUE!</v>
      </c>
      <c r="G14" s="134" t="e">
        <f>SUMIFS(AEEI_ff_2!G$3:G$136,AEEI_ff_2!$B$3:$B$136,AEEI_ff_3!$B14,AEEI_ff_2!$A$3:$A$136,AEEI_ff_3!$A14)*(1-SUMIFS([3]CO2_sec_dis_EU!$AQ$2:$AQ$109,[3]CO2_sec_dis_EU!$AO$2:$AO$109,$B14,[3]CO2_sec_dis_EU!$AM$2:$AM$109,$A14)*$M$3)</f>
        <v>#VALUE!</v>
      </c>
      <c r="H14" s="134" t="e">
        <f>SUMIFS(AEEI_ff_2!H$3:H$136,AEEI_ff_2!$B$3:$B$136,AEEI_ff_3!$B14,AEEI_ff_2!$A$3:$A$136,AEEI_ff_3!$A14)*(1-SUMIFS([3]CO2_sec_dis_EU!$AQ$2:$AQ$109,[3]CO2_sec_dis_EU!$AO$2:$AO$109,$B14,[3]CO2_sec_dis_EU!$AM$2:$AM$109,$A14)*$M$3)</f>
        <v>#VALUE!</v>
      </c>
      <c r="I14" s="134" t="e">
        <f>SUMIFS(AEEI_ff_2!I$3:I$136,AEEI_ff_2!$B$3:$B$136,AEEI_ff_3!$B14,AEEI_ff_2!$A$3:$A$136,AEEI_ff_3!$A14)*(1-SUMIFS([3]CO2_sec_dis_EU!$AQ$2:$AQ$109,[3]CO2_sec_dis_EU!$AO$2:$AO$109,$B14,[3]CO2_sec_dis_EU!$AM$2:$AM$109,$A14)*$M$3)</f>
        <v>#VALUE!</v>
      </c>
      <c r="J14" s="134" t="e">
        <f>SUMIFS(AEEI_ff_2!J$3:J$136,AEEI_ff_2!$B$3:$B$136,AEEI_ff_3!$B14,AEEI_ff_2!$A$3:$A$136,AEEI_ff_3!$A14)*(1-SUMIFS([3]CO2_sec_dis_EU!$AQ$2:$AQ$109,[3]CO2_sec_dis_EU!$AO$2:$AO$109,$B14,[3]CO2_sec_dis_EU!$AM$2:$AM$109,$A14)*$M$3)</f>
        <v>#VALUE!</v>
      </c>
      <c r="K14" s="140" t="e">
        <f>SUMIFS(AEEI_ff_2!K$3:K$136,AEEI_ff_2!$B$3:$B$136,AEEI_ff_3!$B14,AEEI_ff_2!$A$3:$A$136,AEEI_ff_3!$A14)*(1-SUMIFS([3]CO2_sec_dis_EU!$AQ$2:$AQ$109,[3]CO2_sec_dis_EU!$AO$2:$AO$109,$B14,[3]CO2_sec_dis_EU!$AM$2:$AM$109,$A14)*$M$3)</f>
        <v>#VALUE!</v>
      </c>
    </row>
    <row r="15" spans="1:13" ht="15.75" thickBot="1" x14ac:dyDescent="0.3">
      <c r="A15" s="143" t="s">
        <v>183</v>
      </c>
      <c r="B15" s="144" t="s">
        <v>201</v>
      </c>
      <c r="C15" s="144">
        <v>1</v>
      </c>
      <c r="D15" s="144">
        <v>0.9103497627856687</v>
      </c>
      <c r="E15" s="144" t="e">
        <f>SUMIFS(AEEI_ff_2!E$3:E$136,AEEI_ff_2!$B$3:$B$136,AEEI_ff_3!$B15,AEEI_ff_2!$A$3:$A$136,AEEI_ff_3!$A15)*(1-SUMIFS([3]CO2_sec_dis_EU!$AQ$2:$AQ$109,[3]CO2_sec_dis_EU!$AO$2:$AO$109,$B15,[3]CO2_sec_dis_EU!$AM$2:$AM$109,$A15)*$M$3)</f>
        <v>#VALUE!</v>
      </c>
      <c r="F15" s="144" t="e">
        <f>SUMIFS(AEEI_ff_2!F$3:F$136,AEEI_ff_2!$B$3:$B$136,AEEI_ff_3!$B15,AEEI_ff_2!$A$3:$A$136,AEEI_ff_3!$A15)*(1-SUMIFS([3]CO2_sec_dis_EU!$AQ$2:$AQ$109,[3]CO2_sec_dis_EU!$AO$2:$AO$109,$B15,[3]CO2_sec_dis_EU!$AM$2:$AM$109,$A15)*$M$3)</f>
        <v>#VALUE!</v>
      </c>
      <c r="G15" s="144" t="e">
        <f>SUMIFS(AEEI_ff_2!G$3:G$136,AEEI_ff_2!$B$3:$B$136,AEEI_ff_3!$B15,AEEI_ff_2!$A$3:$A$136,AEEI_ff_3!$A15)*(1-SUMIFS([3]CO2_sec_dis_EU!$AQ$2:$AQ$109,[3]CO2_sec_dis_EU!$AO$2:$AO$109,$B15,[3]CO2_sec_dis_EU!$AM$2:$AM$109,$A15)*$M$3)</f>
        <v>#VALUE!</v>
      </c>
      <c r="H15" s="144" t="e">
        <f>SUMIFS(AEEI_ff_2!H$3:H$136,AEEI_ff_2!$B$3:$B$136,AEEI_ff_3!$B15,AEEI_ff_2!$A$3:$A$136,AEEI_ff_3!$A15)*(1-SUMIFS([3]CO2_sec_dis_EU!$AQ$2:$AQ$109,[3]CO2_sec_dis_EU!$AO$2:$AO$109,$B15,[3]CO2_sec_dis_EU!$AM$2:$AM$109,$A15)*$M$3)</f>
        <v>#VALUE!</v>
      </c>
      <c r="I15" s="144" t="e">
        <f>SUMIFS(AEEI_ff_2!I$3:I$136,AEEI_ff_2!$B$3:$B$136,AEEI_ff_3!$B15,AEEI_ff_2!$A$3:$A$136,AEEI_ff_3!$A15)*(1-SUMIFS([3]CO2_sec_dis_EU!$AQ$2:$AQ$109,[3]CO2_sec_dis_EU!$AO$2:$AO$109,$B15,[3]CO2_sec_dis_EU!$AM$2:$AM$109,$A15)*$M$3)</f>
        <v>#VALUE!</v>
      </c>
      <c r="J15" s="144" t="e">
        <f>SUMIFS(AEEI_ff_2!J$3:J$136,AEEI_ff_2!$B$3:$B$136,AEEI_ff_3!$B15,AEEI_ff_2!$A$3:$A$136,AEEI_ff_3!$A15)*(1-SUMIFS([3]CO2_sec_dis_EU!$AQ$2:$AQ$109,[3]CO2_sec_dis_EU!$AO$2:$AO$109,$B15,[3]CO2_sec_dis_EU!$AM$2:$AM$109,$A15)*$M$3)</f>
        <v>#VALUE!</v>
      </c>
      <c r="K15" s="145" t="e">
        <f>SUMIFS(AEEI_ff_2!K$3:K$136,AEEI_ff_2!$B$3:$B$136,AEEI_ff_3!$B15,AEEI_ff_2!$A$3:$A$136,AEEI_ff_3!$A15)*(1-SUMIFS([3]CO2_sec_dis_EU!$AQ$2:$AQ$109,[3]CO2_sec_dis_EU!$AO$2:$AO$109,$B15,[3]CO2_sec_dis_EU!$AM$2:$AM$109,$A15)*$M$3)</f>
        <v>#VALUE!</v>
      </c>
    </row>
    <row r="16" spans="1:13" x14ac:dyDescent="0.25">
      <c r="A16" s="136" t="s">
        <v>189</v>
      </c>
      <c r="B16" s="137" t="s">
        <v>198</v>
      </c>
      <c r="C16" s="137">
        <v>1</v>
      </c>
      <c r="D16" s="137">
        <v>0.85</v>
      </c>
      <c r="E16" s="137">
        <v>0.65</v>
      </c>
      <c r="F16" s="137">
        <v>0.48</v>
      </c>
      <c r="G16" s="137">
        <v>0.41</v>
      </c>
      <c r="H16" s="137">
        <v>0.42</v>
      </c>
      <c r="I16" s="137">
        <v>0.36</v>
      </c>
      <c r="J16" s="137">
        <v>0.35</v>
      </c>
      <c r="K16" s="138">
        <v>0.3</v>
      </c>
    </row>
    <row r="17" spans="1:11" x14ac:dyDescent="0.25">
      <c r="A17" s="139" t="s">
        <v>189</v>
      </c>
      <c r="B17" s="134" t="s">
        <v>203</v>
      </c>
      <c r="C17" s="134">
        <v>1</v>
      </c>
      <c r="D17" s="134">
        <v>1.2</v>
      </c>
      <c r="E17" s="134">
        <v>2.4</v>
      </c>
      <c r="F17" s="134">
        <v>3.3</v>
      </c>
      <c r="G17" s="134">
        <v>4.2</v>
      </c>
      <c r="H17" s="134">
        <v>5.2</v>
      </c>
      <c r="I17" s="134">
        <v>5.9</v>
      </c>
      <c r="J17" s="134">
        <v>6.4</v>
      </c>
      <c r="K17" s="140">
        <v>6</v>
      </c>
    </row>
    <row r="18" spans="1:11" x14ac:dyDescent="0.25">
      <c r="A18" s="141" t="s">
        <v>189</v>
      </c>
      <c r="B18" s="135" t="s">
        <v>210</v>
      </c>
      <c r="C18" s="135">
        <v>1</v>
      </c>
      <c r="D18" s="135">
        <v>1.3</v>
      </c>
      <c r="E18" s="135">
        <v>1.1000000000000001</v>
      </c>
      <c r="F18" s="135">
        <v>1</v>
      </c>
      <c r="G18" s="135">
        <v>0.95</v>
      </c>
      <c r="H18" s="135">
        <v>0.75</v>
      </c>
      <c r="I18" s="135">
        <v>0.57999999999999996</v>
      </c>
      <c r="J18" s="135">
        <v>0.51</v>
      </c>
      <c r="K18" s="142">
        <v>0.45</v>
      </c>
    </row>
    <row r="19" spans="1:11" x14ac:dyDescent="0.25">
      <c r="A19" s="139" t="s">
        <v>189</v>
      </c>
      <c r="B19" s="134" t="s">
        <v>204</v>
      </c>
      <c r="C19" s="134">
        <v>1</v>
      </c>
      <c r="D19" s="134">
        <v>0.96</v>
      </c>
      <c r="E19" s="134">
        <v>0.79</v>
      </c>
      <c r="F19" s="134">
        <v>0.75</v>
      </c>
      <c r="G19" s="134">
        <v>0.66</v>
      </c>
      <c r="H19" s="134">
        <v>0.46</v>
      </c>
      <c r="I19" s="134">
        <v>0.23</v>
      </c>
      <c r="J19" s="134">
        <v>0.36</v>
      </c>
      <c r="K19" s="140">
        <v>0.37</v>
      </c>
    </row>
    <row r="20" spans="1:11" x14ac:dyDescent="0.25">
      <c r="A20" s="141" t="s">
        <v>189</v>
      </c>
      <c r="B20" s="135" t="s">
        <v>205</v>
      </c>
      <c r="C20" s="135">
        <v>1</v>
      </c>
      <c r="D20" s="135">
        <v>0.8</v>
      </c>
      <c r="E20" s="135">
        <v>0.78</v>
      </c>
      <c r="F20" s="135">
        <v>0.82</v>
      </c>
      <c r="G20" s="135">
        <v>0.78</v>
      </c>
      <c r="H20" s="135">
        <v>0.8</v>
      </c>
      <c r="I20" s="135">
        <v>0.7</v>
      </c>
      <c r="J20" s="135">
        <v>0.95</v>
      </c>
      <c r="K20" s="142">
        <v>0.95</v>
      </c>
    </row>
    <row r="21" spans="1:11" x14ac:dyDescent="0.25">
      <c r="A21" s="139" t="s">
        <v>189</v>
      </c>
      <c r="B21" s="134" t="s">
        <v>206</v>
      </c>
      <c r="C21" s="134">
        <v>1</v>
      </c>
      <c r="D21" s="134">
        <v>0.98</v>
      </c>
      <c r="E21" s="134">
        <v>1.35</v>
      </c>
      <c r="F21" s="134">
        <v>2.1</v>
      </c>
      <c r="G21" s="134">
        <v>2.8</v>
      </c>
      <c r="H21" s="134">
        <v>3</v>
      </c>
      <c r="I21" s="134">
        <v>3.2</v>
      </c>
      <c r="J21" s="134">
        <v>3.4</v>
      </c>
      <c r="K21" s="140">
        <v>3.3</v>
      </c>
    </row>
    <row r="22" spans="1:11" x14ac:dyDescent="0.25">
      <c r="A22" s="141" t="s">
        <v>189</v>
      </c>
      <c r="B22" s="135" t="s">
        <v>207</v>
      </c>
      <c r="C22" s="135">
        <v>1</v>
      </c>
      <c r="D22" s="135">
        <v>1</v>
      </c>
      <c r="E22" s="135">
        <v>0.82</v>
      </c>
      <c r="F22" s="135">
        <v>0.75</v>
      </c>
      <c r="G22" s="135">
        <v>0.7</v>
      </c>
      <c r="H22" s="135">
        <v>0.6</v>
      </c>
      <c r="I22" s="135">
        <v>0.5</v>
      </c>
      <c r="J22" s="135">
        <v>0.4</v>
      </c>
      <c r="K22" s="142">
        <v>0.3</v>
      </c>
    </row>
    <row r="23" spans="1:11" x14ac:dyDescent="0.25">
      <c r="A23" s="139" t="s">
        <v>189</v>
      </c>
      <c r="B23" s="134" t="s">
        <v>208</v>
      </c>
      <c r="C23" s="134">
        <v>1</v>
      </c>
      <c r="D23" s="134">
        <f>D22</f>
        <v>1</v>
      </c>
      <c r="E23" s="134">
        <v>0.82</v>
      </c>
      <c r="F23" s="134">
        <v>0.75</v>
      </c>
      <c r="G23" s="134">
        <v>0.7</v>
      </c>
      <c r="H23" s="134">
        <v>0.6</v>
      </c>
      <c r="I23" s="134">
        <v>0.5</v>
      </c>
      <c r="J23" s="134">
        <v>0.4</v>
      </c>
      <c r="K23" s="140">
        <v>0.3</v>
      </c>
    </row>
    <row r="24" spans="1:11" x14ac:dyDescent="0.25">
      <c r="A24" s="141" t="s">
        <v>189</v>
      </c>
      <c r="B24" s="135" t="s">
        <v>209</v>
      </c>
      <c r="C24" s="135">
        <v>1</v>
      </c>
      <c r="D24" s="135">
        <f>D22</f>
        <v>1</v>
      </c>
      <c r="E24" s="135">
        <v>0.82</v>
      </c>
      <c r="F24" s="135">
        <v>0.75</v>
      </c>
      <c r="G24" s="135">
        <v>0.7</v>
      </c>
      <c r="H24" s="135">
        <v>0.6</v>
      </c>
      <c r="I24" s="135">
        <v>0.5</v>
      </c>
      <c r="J24" s="135">
        <v>0.4</v>
      </c>
      <c r="K24" s="142">
        <v>0.3</v>
      </c>
    </row>
    <row r="25" spans="1:11" x14ac:dyDescent="0.25">
      <c r="A25" s="139" t="s">
        <v>189</v>
      </c>
      <c r="B25" s="134" t="s">
        <v>199</v>
      </c>
      <c r="C25" s="134">
        <v>1</v>
      </c>
      <c r="D25" s="134">
        <v>0.94269827523702898</v>
      </c>
      <c r="E25" s="134">
        <v>0.82</v>
      </c>
      <c r="F25" s="134">
        <v>0.75</v>
      </c>
      <c r="G25" s="134">
        <v>0.7</v>
      </c>
      <c r="H25" s="134">
        <v>0.6</v>
      </c>
      <c r="I25" s="134">
        <v>0.5</v>
      </c>
      <c r="J25" s="134">
        <v>0.4</v>
      </c>
      <c r="K25" s="140">
        <v>0.3</v>
      </c>
    </row>
    <row r="26" spans="1:11" x14ac:dyDescent="0.25">
      <c r="A26" s="141" t="s">
        <v>189</v>
      </c>
      <c r="B26" s="135" t="s">
        <v>200</v>
      </c>
      <c r="C26" s="135">
        <v>1</v>
      </c>
      <c r="D26" s="135">
        <v>0.55000000000000004</v>
      </c>
      <c r="E26" s="135">
        <v>0.5</v>
      </c>
      <c r="F26" s="135">
        <v>0.4</v>
      </c>
      <c r="G26" s="135">
        <v>0.32</v>
      </c>
      <c r="H26" s="135">
        <v>0.2</v>
      </c>
      <c r="I26" s="135">
        <v>0.13</v>
      </c>
      <c r="J26" s="135">
        <v>0.11</v>
      </c>
      <c r="K26" s="142">
        <v>8.5000000000000006E-2</v>
      </c>
    </row>
    <row r="27" spans="1:11" x14ac:dyDescent="0.25">
      <c r="A27" s="139" t="s">
        <v>189</v>
      </c>
      <c r="B27" s="134" t="s">
        <v>202</v>
      </c>
      <c r="C27" s="134">
        <v>1</v>
      </c>
      <c r="D27" s="134">
        <v>0.94269827523702898</v>
      </c>
      <c r="E27" s="134">
        <v>0.8704707281939521</v>
      </c>
      <c r="F27" s="134">
        <v>0.88</v>
      </c>
      <c r="G27" s="134">
        <v>1.05</v>
      </c>
      <c r="H27" s="134">
        <v>1.2</v>
      </c>
      <c r="I27" s="134">
        <v>1.2</v>
      </c>
      <c r="J27" s="134">
        <v>1.1499999999999999</v>
      </c>
      <c r="K27" s="140">
        <v>0.82</v>
      </c>
    </row>
    <row r="28" spans="1:11" ht="15.75" thickBot="1" x14ac:dyDescent="0.3">
      <c r="A28" s="143" t="s">
        <v>189</v>
      </c>
      <c r="B28" s="144" t="s">
        <v>201</v>
      </c>
      <c r="C28" s="144">
        <v>1</v>
      </c>
      <c r="D28" s="144">
        <v>0.94269827523702898</v>
      </c>
      <c r="E28" s="144">
        <v>0.96</v>
      </c>
      <c r="F28" s="144">
        <v>0.9</v>
      </c>
      <c r="G28" s="144">
        <v>0.8</v>
      </c>
      <c r="H28" s="144">
        <v>0.75</v>
      </c>
      <c r="I28" s="144">
        <v>0.66</v>
      </c>
      <c r="J28" s="144">
        <v>0.6</v>
      </c>
      <c r="K28" s="145">
        <v>0.56000000000000005</v>
      </c>
    </row>
    <row r="29" spans="1:11" x14ac:dyDescent="0.25">
      <c r="A29" s="136" t="s">
        <v>190</v>
      </c>
      <c r="B29" s="137" t="s">
        <v>198</v>
      </c>
      <c r="C29" s="137">
        <v>1</v>
      </c>
      <c r="D29" s="137">
        <v>1.2</v>
      </c>
      <c r="E29" s="137" t="e">
        <f>SUMIFS(AEEI_ff_2!E$3:E$136,AEEI_ff_2!$B$3:$B$136,AEEI_ff_3!$B29,AEEI_ff_2!$A$3:$A$136,AEEI_ff_3!$A29)*(1-SUMIFS([3]CO2_sec_dis_EU!$AQ$2:$AQ$109,[3]CO2_sec_dis_EU!$AO$2:$AO$109,$B29,[3]CO2_sec_dis_EU!$AM$2:$AM$109,$A29)*$M$3)</f>
        <v>#VALUE!</v>
      </c>
      <c r="F29" s="137" t="e">
        <f>SUMIFS(AEEI_ff_2!F$3:F$136,AEEI_ff_2!$B$3:$B$136,AEEI_ff_3!$B29,AEEI_ff_2!$A$3:$A$136,AEEI_ff_3!$A29)*(1-SUMIFS([3]CO2_sec_dis_EU!$AQ$2:$AQ$109,[3]CO2_sec_dis_EU!$AO$2:$AO$109,$B29,[3]CO2_sec_dis_EU!$AM$2:$AM$109,$A29)*$M$3)</f>
        <v>#VALUE!</v>
      </c>
      <c r="G29" s="137" t="e">
        <f>SUMIFS(AEEI_ff_2!G$3:G$136,AEEI_ff_2!$B$3:$B$136,AEEI_ff_3!$B29,AEEI_ff_2!$A$3:$A$136,AEEI_ff_3!$A29)*(1-SUMIFS([3]CO2_sec_dis_EU!$AQ$2:$AQ$109,[3]CO2_sec_dis_EU!$AO$2:$AO$109,$B29,[3]CO2_sec_dis_EU!$AM$2:$AM$109,$A29)*$M$3)</f>
        <v>#VALUE!</v>
      </c>
      <c r="H29" s="137" t="e">
        <f>SUMIFS(AEEI_ff_2!H$3:H$136,AEEI_ff_2!$B$3:$B$136,AEEI_ff_3!$B29,AEEI_ff_2!$A$3:$A$136,AEEI_ff_3!$A29)*(1-SUMIFS([3]CO2_sec_dis_EU!$AQ$2:$AQ$109,[3]CO2_sec_dis_EU!$AO$2:$AO$109,$B29,[3]CO2_sec_dis_EU!$AM$2:$AM$109,$A29)*$M$3)</f>
        <v>#VALUE!</v>
      </c>
      <c r="I29" s="137" t="e">
        <f>SUMIFS(AEEI_ff_2!I$3:I$136,AEEI_ff_2!$B$3:$B$136,AEEI_ff_3!$B29,AEEI_ff_2!$A$3:$A$136,AEEI_ff_3!$A29)*(1-SUMIFS([3]CO2_sec_dis_EU!$AQ$2:$AQ$109,[3]CO2_sec_dis_EU!$AO$2:$AO$109,$B29,[3]CO2_sec_dis_EU!$AM$2:$AM$109,$A29)*$M$3)</f>
        <v>#VALUE!</v>
      </c>
      <c r="J29" s="137" t="e">
        <f>SUMIFS(AEEI_ff_2!J$3:J$136,AEEI_ff_2!$B$3:$B$136,AEEI_ff_3!$B29,AEEI_ff_2!$A$3:$A$136,AEEI_ff_3!$A29)*(1-SUMIFS([3]CO2_sec_dis_EU!$AQ$2:$AQ$109,[3]CO2_sec_dis_EU!$AO$2:$AO$109,$B29,[3]CO2_sec_dis_EU!$AM$2:$AM$109,$A29)*$M$3)</f>
        <v>#VALUE!</v>
      </c>
      <c r="K29" s="138" t="e">
        <f>SUMIFS(AEEI_ff_2!K$3:K$136,AEEI_ff_2!$B$3:$B$136,AEEI_ff_3!$B29,AEEI_ff_2!$A$3:$A$136,AEEI_ff_3!$A29)*(1-SUMIFS([3]CO2_sec_dis_EU!$AQ$2:$AQ$109,[3]CO2_sec_dis_EU!$AO$2:$AO$109,$B29,[3]CO2_sec_dis_EU!$AM$2:$AM$109,$A29)*$M$3)</f>
        <v>#VALUE!</v>
      </c>
    </row>
    <row r="30" spans="1:11" x14ac:dyDescent="0.25">
      <c r="A30" s="139" t="s">
        <v>190</v>
      </c>
      <c r="B30" s="134" t="s">
        <v>203</v>
      </c>
      <c r="C30" s="134">
        <v>1</v>
      </c>
      <c r="D30" s="134">
        <v>1.1000000000000001</v>
      </c>
      <c r="E30" s="134" t="e">
        <f>SUMIFS(AEEI_ff_2!E$3:E$136,AEEI_ff_2!$B$3:$B$136,AEEI_ff_3!$B30,AEEI_ff_2!$A$3:$A$136,AEEI_ff_3!$A30)*(1-SUMIFS([3]CO2_sec_dis_EU!$AQ$2:$AQ$109,[3]CO2_sec_dis_EU!$AO$2:$AO$109,$B30,[3]CO2_sec_dis_EU!$AM$2:$AM$109,$A30)*$M$3)</f>
        <v>#VALUE!</v>
      </c>
      <c r="F30" s="134" t="e">
        <f>SUMIFS(AEEI_ff_2!F$3:F$136,AEEI_ff_2!$B$3:$B$136,AEEI_ff_3!$B30,AEEI_ff_2!$A$3:$A$136,AEEI_ff_3!$A30)*(1-SUMIFS([3]CO2_sec_dis_EU!$AQ$2:$AQ$109,[3]CO2_sec_dis_EU!$AO$2:$AO$109,$B30,[3]CO2_sec_dis_EU!$AM$2:$AM$109,$A30)*$M$3)</f>
        <v>#VALUE!</v>
      </c>
      <c r="G30" s="134" t="e">
        <f>SUMIFS(AEEI_ff_2!G$3:G$136,AEEI_ff_2!$B$3:$B$136,AEEI_ff_3!$B30,AEEI_ff_2!$A$3:$A$136,AEEI_ff_3!$A30)*(1-SUMIFS([3]CO2_sec_dis_EU!$AQ$2:$AQ$109,[3]CO2_sec_dis_EU!$AO$2:$AO$109,$B30,[3]CO2_sec_dis_EU!$AM$2:$AM$109,$A30)*$M$3)</f>
        <v>#VALUE!</v>
      </c>
      <c r="H30" s="134" t="e">
        <f>SUMIFS(AEEI_ff_2!H$3:H$136,AEEI_ff_2!$B$3:$B$136,AEEI_ff_3!$B30,AEEI_ff_2!$A$3:$A$136,AEEI_ff_3!$A30)*(1-SUMIFS([3]CO2_sec_dis_EU!$AQ$2:$AQ$109,[3]CO2_sec_dis_EU!$AO$2:$AO$109,$B30,[3]CO2_sec_dis_EU!$AM$2:$AM$109,$A30)*$M$3)</f>
        <v>#VALUE!</v>
      </c>
      <c r="I30" s="134" t="e">
        <f>SUMIFS(AEEI_ff_2!I$3:I$136,AEEI_ff_2!$B$3:$B$136,AEEI_ff_3!$B30,AEEI_ff_2!$A$3:$A$136,AEEI_ff_3!$A30)*(1-SUMIFS([3]CO2_sec_dis_EU!$AQ$2:$AQ$109,[3]CO2_sec_dis_EU!$AO$2:$AO$109,$B30,[3]CO2_sec_dis_EU!$AM$2:$AM$109,$A30)*$M$3)</f>
        <v>#VALUE!</v>
      </c>
      <c r="J30" s="134" t="e">
        <f>SUMIFS(AEEI_ff_2!J$3:J$136,AEEI_ff_2!$B$3:$B$136,AEEI_ff_3!$B30,AEEI_ff_2!$A$3:$A$136,AEEI_ff_3!$A30)*(1-SUMIFS([3]CO2_sec_dis_EU!$AQ$2:$AQ$109,[3]CO2_sec_dis_EU!$AO$2:$AO$109,$B30,[3]CO2_sec_dis_EU!$AM$2:$AM$109,$A30)*$M$3)</f>
        <v>#VALUE!</v>
      </c>
      <c r="K30" s="140" t="e">
        <f>SUMIFS(AEEI_ff_2!K$3:K$136,AEEI_ff_2!$B$3:$B$136,AEEI_ff_3!$B30,AEEI_ff_2!$A$3:$A$136,AEEI_ff_3!$A30)*(1-SUMIFS([3]CO2_sec_dis_EU!$AQ$2:$AQ$109,[3]CO2_sec_dis_EU!$AO$2:$AO$109,$B30,[3]CO2_sec_dis_EU!$AM$2:$AM$109,$A30)*$M$3)</f>
        <v>#VALUE!</v>
      </c>
    </row>
    <row r="31" spans="1:11" x14ac:dyDescent="0.25">
      <c r="A31" s="141" t="s">
        <v>190</v>
      </c>
      <c r="B31" s="135" t="s">
        <v>210</v>
      </c>
      <c r="C31" s="135">
        <v>1</v>
      </c>
      <c r="D31" s="135">
        <v>0.6</v>
      </c>
      <c r="E31" s="135" t="e">
        <f>SUMIFS(AEEI_ff_2!E$3:E$136,AEEI_ff_2!$B$3:$B$136,AEEI_ff_3!$B31,AEEI_ff_2!$A$3:$A$136,AEEI_ff_3!$A31)*(1-SUMIFS([3]CO2_sec_dis_EU!$AQ$2:$AQ$109,[3]CO2_sec_dis_EU!$AO$2:$AO$109,$B31,[3]CO2_sec_dis_EU!$AM$2:$AM$109,$A31)*$M$3)</f>
        <v>#VALUE!</v>
      </c>
      <c r="F31" s="135" t="e">
        <f>SUMIFS(AEEI_ff_2!F$3:F$136,AEEI_ff_2!$B$3:$B$136,AEEI_ff_3!$B31,AEEI_ff_2!$A$3:$A$136,AEEI_ff_3!$A31)*(1-SUMIFS([3]CO2_sec_dis_EU!$AQ$2:$AQ$109,[3]CO2_sec_dis_EU!$AO$2:$AO$109,$B31,[3]CO2_sec_dis_EU!$AM$2:$AM$109,$A31)*$M$3)</f>
        <v>#VALUE!</v>
      </c>
      <c r="G31" s="135" t="e">
        <f>SUMIFS(AEEI_ff_2!G$3:G$136,AEEI_ff_2!$B$3:$B$136,AEEI_ff_3!$B31,AEEI_ff_2!$A$3:$A$136,AEEI_ff_3!$A31)*(1-SUMIFS([3]CO2_sec_dis_EU!$AQ$2:$AQ$109,[3]CO2_sec_dis_EU!$AO$2:$AO$109,$B31,[3]CO2_sec_dis_EU!$AM$2:$AM$109,$A31)*$M$3)</f>
        <v>#VALUE!</v>
      </c>
      <c r="H31" s="135" t="e">
        <f>SUMIFS(AEEI_ff_2!H$3:H$136,AEEI_ff_2!$B$3:$B$136,AEEI_ff_3!$B31,AEEI_ff_2!$A$3:$A$136,AEEI_ff_3!$A31)*(1-SUMIFS([3]CO2_sec_dis_EU!$AQ$2:$AQ$109,[3]CO2_sec_dis_EU!$AO$2:$AO$109,$B31,[3]CO2_sec_dis_EU!$AM$2:$AM$109,$A31)*$M$3)</f>
        <v>#VALUE!</v>
      </c>
      <c r="I31" s="135" t="e">
        <f>SUMIFS(AEEI_ff_2!I$3:I$136,AEEI_ff_2!$B$3:$B$136,AEEI_ff_3!$B31,AEEI_ff_2!$A$3:$A$136,AEEI_ff_3!$A31)*(1-SUMIFS([3]CO2_sec_dis_EU!$AQ$2:$AQ$109,[3]CO2_sec_dis_EU!$AO$2:$AO$109,$B31,[3]CO2_sec_dis_EU!$AM$2:$AM$109,$A31)*$M$3)</f>
        <v>#VALUE!</v>
      </c>
      <c r="J31" s="135" t="e">
        <f>SUMIFS(AEEI_ff_2!J$3:J$136,AEEI_ff_2!$B$3:$B$136,AEEI_ff_3!$B31,AEEI_ff_2!$A$3:$A$136,AEEI_ff_3!$A31)*(1-SUMIFS([3]CO2_sec_dis_EU!$AQ$2:$AQ$109,[3]CO2_sec_dis_EU!$AO$2:$AO$109,$B31,[3]CO2_sec_dis_EU!$AM$2:$AM$109,$A31)*$M$3)</f>
        <v>#VALUE!</v>
      </c>
      <c r="K31" s="142" t="e">
        <f>SUMIFS(AEEI_ff_2!K$3:K$136,AEEI_ff_2!$B$3:$B$136,AEEI_ff_3!$B31,AEEI_ff_2!$A$3:$A$136,AEEI_ff_3!$A31)*(1-SUMIFS([3]CO2_sec_dis_EU!$AQ$2:$AQ$109,[3]CO2_sec_dis_EU!$AO$2:$AO$109,$B31,[3]CO2_sec_dis_EU!$AM$2:$AM$109,$A31)*$M$3)</f>
        <v>#VALUE!</v>
      </c>
    </row>
    <row r="32" spans="1:11" x14ac:dyDescent="0.25">
      <c r="A32" s="139" t="s">
        <v>190</v>
      </c>
      <c r="B32" s="134" t="s">
        <v>204</v>
      </c>
      <c r="C32" s="134">
        <v>1</v>
      </c>
      <c r="D32" s="134">
        <v>0.98</v>
      </c>
      <c r="E32" s="134" t="e">
        <f>SUMIFS(AEEI_ff_2!E$3:E$136,AEEI_ff_2!$B$3:$B$136,AEEI_ff_3!$B32,AEEI_ff_2!$A$3:$A$136,AEEI_ff_3!$A32)*(1-SUMIFS([3]CO2_sec_dis_EU!$AQ$2:$AQ$109,[3]CO2_sec_dis_EU!$AO$2:$AO$109,$B32,[3]CO2_sec_dis_EU!$AM$2:$AM$109,$A32)*$M$3)</f>
        <v>#VALUE!</v>
      </c>
      <c r="F32" s="134" t="e">
        <f>SUMIFS(AEEI_ff_2!F$3:F$136,AEEI_ff_2!$B$3:$B$136,AEEI_ff_3!$B32,AEEI_ff_2!$A$3:$A$136,AEEI_ff_3!$A32)*(1-SUMIFS([3]CO2_sec_dis_EU!$AQ$2:$AQ$109,[3]CO2_sec_dis_EU!$AO$2:$AO$109,$B32,[3]CO2_sec_dis_EU!$AM$2:$AM$109,$A32)*$M$3)</f>
        <v>#VALUE!</v>
      </c>
      <c r="G32" s="134" t="e">
        <f>SUMIFS(AEEI_ff_2!G$3:G$136,AEEI_ff_2!$B$3:$B$136,AEEI_ff_3!$B32,AEEI_ff_2!$A$3:$A$136,AEEI_ff_3!$A32)*(1-SUMIFS([3]CO2_sec_dis_EU!$AQ$2:$AQ$109,[3]CO2_sec_dis_EU!$AO$2:$AO$109,$B32,[3]CO2_sec_dis_EU!$AM$2:$AM$109,$A32)*$M$3)</f>
        <v>#VALUE!</v>
      </c>
      <c r="H32" s="134" t="e">
        <f>SUMIFS(AEEI_ff_2!H$3:H$136,AEEI_ff_2!$B$3:$B$136,AEEI_ff_3!$B32,AEEI_ff_2!$A$3:$A$136,AEEI_ff_3!$A32)*(1-SUMIFS([3]CO2_sec_dis_EU!$AQ$2:$AQ$109,[3]CO2_sec_dis_EU!$AO$2:$AO$109,$B32,[3]CO2_sec_dis_EU!$AM$2:$AM$109,$A32)*$M$3)</f>
        <v>#VALUE!</v>
      </c>
      <c r="I32" s="134" t="e">
        <f>SUMIFS(AEEI_ff_2!I$3:I$136,AEEI_ff_2!$B$3:$B$136,AEEI_ff_3!$B32,AEEI_ff_2!$A$3:$A$136,AEEI_ff_3!$A32)*(1-SUMIFS([3]CO2_sec_dis_EU!$AQ$2:$AQ$109,[3]CO2_sec_dis_EU!$AO$2:$AO$109,$B32,[3]CO2_sec_dis_EU!$AM$2:$AM$109,$A32)*$M$3)</f>
        <v>#VALUE!</v>
      </c>
      <c r="J32" s="134" t="e">
        <f>SUMIFS(AEEI_ff_2!J$3:J$136,AEEI_ff_2!$B$3:$B$136,AEEI_ff_3!$B32,AEEI_ff_2!$A$3:$A$136,AEEI_ff_3!$A32)*(1-SUMIFS([3]CO2_sec_dis_EU!$AQ$2:$AQ$109,[3]CO2_sec_dis_EU!$AO$2:$AO$109,$B32,[3]CO2_sec_dis_EU!$AM$2:$AM$109,$A32)*$M$3)</f>
        <v>#VALUE!</v>
      </c>
      <c r="K32" s="140" t="e">
        <f>SUMIFS(AEEI_ff_2!K$3:K$136,AEEI_ff_2!$B$3:$B$136,AEEI_ff_3!$B32,AEEI_ff_2!$A$3:$A$136,AEEI_ff_3!$A32)*(1-SUMIFS([3]CO2_sec_dis_EU!$AQ$2:$AQ$109,[3]CO2_sec_dis_EU!$AO$2:$AO$109,$B32,[3]CO2_sec_dis_EU!$AM$2:$AM$109,$A32)*$M$3)</f>
        <v>#VALUE!</v>
      </c>
    </row>
    <row r="33" spans="1:11" x14ac:dyDescent="0.25">
      <c r="A33" s="141" t="s">
        <v>190</v>
      </c>
      <c r="B33" s="135" t="s">
        <v>205</v>
      </c>
      <c r="C33" s="135">
        <v>1</v>
      </c>
      <c r="D33" s="135">
        <v>0.755</v>
      </c>
      <c r="E33" s="135" t="e">
        <f>SUMIFS(AEEI_ff_2!E$3:E$136,AEEI_ff_2!$B$3:$B$136,AEEI_ff_3!$B33,AEEI_ff_2!$A$3:$A$136,AEEI_ff_3!$A33)*(1-SUMIFS([3]CO2_sec_dis_EU!$AQ$2:$AQ$109,[3]CO2_sec_dis_EU!$AO$2:$AO$109,$B33,[3]CO2_sec_dis_EU!$AM$2:$AM$109,$A33)*$M$3)</f>
        <v>#VALUE!</v>
      </c>
      <c r="F33" s="135" t="e">
        <f>SUMIFS(AEEI_ff_2!F$3:F$136,AEEI_ff_2!$B$3:$B$136,AEEI_ff_3!$B33,AEEI_ff_2!$A$3:$A$136,AEEI_ff_3!$A33)*(1-SUMIFS([3]CO2_sec_dis_EU!$AQ$2:$AQ$109,[3]CO2_sec_dis_EU!$AO$2:$AO$109,$B33,[3]CO2_sec_dis_EU!$AM$2:$AM$109,$A33)*$M$3)</f>
        <v>#VALUE!</v>
      </c>
      <c r="G33" s="135" t="e">
        <f>SUMIFS(AEEI_ff_2!G$3:G$136,AEEI_ff_2!$B$3:$B$136,AEEI_ff_3!$B33,AEEI_ff_2!$A$3:$A$136,AEEI_ff_3!$A33)*(1-SUMIFS([3]CO2_sec_dis_EU!$AQ$2:$AQ$109,[3]CO2_sec_dis_EU!$AO$2:$AO$109,$B33,[3]CO2_sec_dis_EU!$AM$2:$AM$109,$A33)*$M$3)</f>
        <v>#VALUE!</v>
      </c>
      <c r="H33" s="135" t="e">
        <f>SUMIFS(AEEI_ff_2!H$3:H$136,AEEI_ff_2!$B$3:$B$136,AEEI_ff_3!$B33,AEEI_ff_2!$A$3:$A$136,AEEI_ff_3!$A33)*(1-SUMIFS([3]CO2_sec_dis_EU!$AQ$2:$AQ$109,[3]CO2_sec_dis_EU!$AO$2:$AO$109,$B33,[3]CO2_sec_dis_EU!$AM$2:$AM$109,$A33)*$M$3)</f>
        <v>#VALUE!</v>
      </c>
      <c r="I33" s="135" t="e">
        <f>SUMIFS(AEEI_ff_2!I$3:I$136,AEEI_ff_2!$B$3:$B$136,AEEI_ff_3!$B33,AEEI_ff_2!$A$3:$A$136,AEEI_ff_3!$A33)*(1-SUMIFS([3]CO2_sec_dis_EU!$AQ$2:$AQ$109,[3]CO2_sec_dis_EU!$AO$2:$AO$109,$B33,[3]CO2_sec_dis_EU!$AM$2:$AM$109,$A33)*$M$3)</f>
        <v>#VALUE!</v>
      </c>
      <c r="J33" s="135" t="e">
        <f>SUMIFS(AEEI_ff_2!J$3:J$136,AEEI_ff_2!$B$3:$B$136,AEEI_ff_3!$B33,AEEI_ff_2!$A$3:$A$136,AEEI_ff_3!$A33)*(1-SUMIFS([3]CO2_sec_dis_EU!$AQ$2:$AQ$109,[3]CO2_sec_dis_EU!$AO$2:$AO$109,$B33,[3]CO2_sec_dis_EU!$AM$2:$AM$109,$A33)*$M$3)</f>
        <v>#VALUE!</v>
      </c>
      <c r="K33" s="142" t="e">
        <f>SUMIFS(AEEI_ff_2!K$3:K$136,AEEI_ff_2!$B$3:$B$136,AEEI_ff_3!$B33,AEEI_ff_2!$A$3:$A$136,AEEI_ff_3!$A33)*(1-SUMIFS([3]CO2_sec_dis_EU!$AQ$2:$AQ$109,[3]CO2_sec_dis_EU!$AO$2:$AO$109,$B33,[3]CO2_sec_dis_EU!$AM$2:$AM$109,$A33)*$M$3)</f>
        <v>#VALUE!</v>
      </c>
    </row>
    <row r="34" spans="1:11" x14ac:dyDescent="0.25">
      <c r="A34" s="139" t="s">
        <v>190</v>
      </c>
      <c r="B34" s="134" t="s">
        <v>206</v>
      </c>
      <c r="C34" s="134">
        <v>1</v>
      </c>
      <c r="D34" s="134">
        <v>0.88</v>
      </c>
      <c r="E34" s="134" t="e">
        <f>SUMIFS(AEEI_ff_2!E$3:E$136,AEEI_ff_2!$B$3:$B$136,AEEI_ff_3!$B34,AEEI_ff_2!$A$3:$A$136,AEEI_ff_3!$A34)*(1-SUMIFS([3]CO2_sec_dis_EU!$AQ$2:$AQ$109,[3]CO2_sec_dis_EU!$AO$2:$AO$109,$B34,[3]CO2_sec_dis_EU!$AM$2:$AM$109,$A34)*$M$3)</f>
        <v>#VALUE!</v>
      </c>
      <c r="F34" s="134" t="e">
        <f>SUMIFS(AEEI_ff_2!F$3:F$136,AEEI_ff_2!$B$3:$B$136,AEEI_ff_3!$B34,AEEI_ff_2!$A$3:$A$136,AEEI_ff_3!$A34)*(1-SUMIFS([3]CO2_sec_dis_EU!$AQ$2:$AQ$109,[3]CO2_sec_dis_EU!$AO$2:$AO$109,$B34,[3]CO2_sec_dis_EU!$AM$2:$AM$109,$A34)*$M$3)</f>
        <v>#VALUE!</v>
      </c>
      <c r="G34" s="134" t="e">
        <f>SUMIFS(AEEI_ff_2!G$3:G$136,AEEI_ff_2!$B$3:$B$136,AEEI_ff_3!$B34,AEEI_ff_2!$A$3:$A$136,AEEI_ff_3!$A34)*(1-SUMIFS([3]CO2_sec_dis_EU!$AQ$2:$AQ$109,[3]CO2_sec_dis_EU!$AO$2:$AO$109,$B34,[3]CO2_sec_dis_EU!$AM$2:$AM$109,$A34)*$M$3)</f>
        <v>#VALUE!</v>
      </c>
      <c r="H34" s="134" t="e">
        <f>SUMIFS(AEEI_ff_2!H$3:H$136,AEEI_ff_2!$B$3:$B$136,AEEI_ff_3!$B34,AEEI_ff_2!$A$3:$A$136,AEEI_ff_3!$A34)*(1-SUMIFS([3]CO2_sec_dis_EU!$AQ$2:$AQ$109,[3]CO2_sec_dis_EU!$AO$2:$AO$109,$B34,[3]CO2_sec_dis_EU!$AM$2:$AM$109,$A34)*$M$3)</f>
        <v>#VALUE!</v>
      </c>
      <c r="I34" s="134" t="e">
        <f>SUMIFS(AEEI_ff_2!I$3:I$136,AEEI_ff_2!$B$3:$B$136,AEEI_ff_3!$B34,AEEI_ff_2!$A$3:$A$136,AEEI_ff_3!$A34)*(1-SUMIFS([3]CO2_sec_dis_EU!$AQ$2:$AQ$109,[3]CO2_sec_dis_EU!$AO$2:$AO$109,$B34,[3]CO2_sec_dis_EU!$AM$2:$AM$109,$A34)*$M$3)</f>
        <v>#VALUE!</v>
      </c>
      <c r="J34" s="134" t="e">
        <f>SUMIFS(AEEI_ff_2!J$3:J$136,AEEI_ff_2!$B$3:$B$136,AEEI_ff_3!$B34,AEEI_ff_2!$A$3:$A$136,AEEI_ff_3!$A34)*(1-SUMIFS([3]CO2_sec_dis_EU!$AQ$2:$AQ$109,[3]CO2_sec_dis_EU!$AO$2:$AO$109,$B34,[3]CO2_sec_dis_EU!$AM$2:$AM$109,$A34)*$M$3)</f>
        <v>#VALUE!</v>
      </c>
      <c r="K34" s="140" t="e">
        <f>SUMIFS(AEEI_ff_2!K$3:K$136,AEEI_ff_2!$B$3:$B$136,AEEI_ff_3!$B34,AEEI_ff_2!$A$3:$A$136,AEEI_ff_3!$A34)*(1-SUMIFS([3]CO2_sec_dis_EU!$AQ$2:$AQ$109,[3]CO2_sec_dis_EU!$AO$2:$AO$109,$B34,[3]CO2_sec_dis_EU!$AM$2:$AM$109,$A34)*$M$3)</f>
        <v>#VALUE!</v>
      </c>
    </row>
    <row r="35" spans="1:11" x14ac:dyDescent="0.25">
      <c r="A35" s="141" t="s">
        <v>190</v>
      </c>
      <c r="B35" s="135" t="s">
        <v>207</v>
      </c>
      <c r="C35" s="135">
        <v>1</v>
      </c>
      <c r="D35" s="135">
        <v>1.2</v>
      </c>
      <c r="E35" s="135">
        <v>1.2</v>
      </c>
      <c r="F35" s="135">
        <v>1</v>
      </c>
      <c r="G35" s="135">
        <v>0.95</v>
      </c>
      <c r="H35" s="135">
        <v>0.83</v>
      </c>
      <c r="I35" s="135">
        <v>0.76</v>
      </c>
      <c r="J35" s="135">
        <v>0.68</v>
      </c>
      <c r="K35" s="142">
        <v>0.6</v>
      </c>
    </row>
    <row r="36" spans="1:11" x14ac:dyDescent="0.25">
      <c r="A36" s="139" t="s">
        <v>190</v>
      </c>
      <c r="B36" s="134" t="s">
        <v>208</v>
      </c>
      <c r="C36" s="134">
        <v>1</v>
      </c>
      <c r="D36" s="134">
        <f>D35</f>
        <v>1.2</v>
      </c>
      <c r="E36" s="134">
        <v>1.2</v>
      </c>
      <c r="F36" s="134">
        <v>1</v>
      </c>
      <c r="G36" s="134">
        <v>0.95</v>
      </c>
      <c r="H36" s="134">
        <v>0.83</v>
      </c>
      <c r="I36" s="134">
        <v>0.76</v>
      </c>
      <c r="J36" s="134">
        <v>0.68</v>
      </c>
      <c r="K36" s="140">
        <v>0.6</v>
      </c>
    </row>
    <row r="37" spans="1:11" x14ac:dyDescent="0.25">
      <c r="A37" s="141" t="s">
        <v>190</v>
      </c>
      <c r="B37" s="135" t="s">
        <v>209</v>
      </c>
      <c r="C37" s="135">
        <v>1</v>
      </c>
      <c r="D37" s="135">
        <f>D35</f>
        <v>1.2</v>
      </c>
      <c r="E37" s="135">
        <v>1.2</v>
      </c>
      <c r="F37" s="135">
        <v>1</v>
      </c>
      <c r="G37" s="135">
        <v>0.95</v>
      </c>
      <c r="H37" s="135">
        <v>0.83</v>
      </c>
      <c r="I37" s="135">
        <v>0.76</v>
      </c>
      <c r="J37" s="135">
        <v>0.68</v>
      </c>
      <c r="K37" s="142">
        <v>0.6</v>
      </c>
    </row>
    <row r="38" spans="1:11" x14ac:dyDescent="0.25">
      <c r="A38" s="139" t="s">
        <v>190</v>
      </c>
      <c r="B38" s="134" t="s">
        <v>199</v>
      </c>
      <c r="C38" s="134">
        <v>1</v>
      </c>
      <c r="D38" s="134">
        <v>0.96455651793083608</v>
      </c>
      <c r="E38" s="134">
        <v>1.0029984021269438</v>
      </c>
      <c r="F38" s="134">
        <v>0.93692394691026759</v>
      </c>
      <c r="G38" s="134">
        <v>0.86540948803503359</v>
      </c>
      <c r="H38" s="134">
        <v>0.79061791607404741</v>
      </c>
      <c r="I38" s="134">
        <v>0.71444788600032505</v>
      </c>
      <c r="J38" s="134">
        <v>0.63856760845987992</v>
      </c>
      <c r="K38" s="140">
        <v>0.56440487167028808</v>
      </c>
    </row>
    <row r="39" spans="1:11" x14ac:dyDescent="0.25">
      <c r="A39" s="141" t="s">
        <v>190</v>
      </c>
      <c r="B39" s="135" t="s">
        <v>200</v>
      </c>
      <c r="C39" s="135">
        <v>1</v>
      </c>
      <c r="D39" s="135">
        <v>0.8681008661377525</v>
      </c>
      <c r="E39" s="135" t="e">
        <f>SUMIFS(AEEI_ff_2!E$3:E$136,AEEI_ff_2!$B$3:$B$136,AEEI_ff_3!$B39,AEEI_ff_2!$A$3:$A$136,AEEI_ff_3!$A39)*(1-SUMIFS([3]CO2_sec_dis_EU!$AQ$2:$AQ$109,[3]CO2_sec_dis_EU!$AO$2:$AO$109,$B39,[3]CO2_sec_dis_EU!$AM$2:$AM$109,$A39)*$M$3)</f>
        <v>#VALUE!</v>
      </c>
      <c r="F39" s="135" t="e">
        <f>SUMIFS(AEEI_ff_2!F$3:F$136,AEEI_ff_2!$B$3:$B$136,AEEI_ff_3!$B39,AEEI_ff_2!$A$3:$A$136,AEEI_ff_3!$A39)*(1-SUMIFS([3]CO2_sec_dis_EU!$AQ$2:$AQ$109,[3]CO2_sec_dis_EU!$AO$2:$AO$109,$B39,[3]CO2_sec_dis_EU!$AM$2:$AM$109,$A39)*$M$3)</f>
        <v>#VALUE!</v>
      </c>
      <c r="G39" s="135" t="e">
        <f>SUMIFS(AEEI_ff_2!G$3:G$136,AEEI_ff_2!$B$3:$B$136,AEEI_ff_3!$B39,AEEI_ff_2!$A$3:$A$136,AEEI_ff_3!$A39)*(1-SUMIFS([3]CO2_sec_dis_EU!$AQ$2:$AQ$109,[3]CO2_sec_dis_EU!$AO$2:$AO$109,$B39,[3]CO2_sec_dis_EU!$AM$2:$AM$109,$A39)*$M$3)</f>
        <v>#VALUE!</v>
      </c>
      <c r="H39" s="135" t="e">
        <f>SUMIFS(AEEI_ff_2!H$3:H$136,AEEI_ff_2!$B$3:$B$136,AEEI_ff_3!$B39,AEEI_ff_2!$A$3:$A$136,AEEI_ff_3!$A39)*(1-SUMIFS([3]CO2_sec_dis_EU!$AQ$2:$AQ$109,[3]CO2_sec_dis_EU!$AO$2:$AO$109,$B39,[3]CO2_sec_dis_EU!$AM$2:$AM$109,$A39)*$M$3)</f>
        <v>#VALUE!</v>
      </c>
      <c r="I39" s="135" t="e">
        <f>SUMIFS(AEEI_ff_2!I$3:I$136,AEEI_ff_2!$B$3:$B$136,AEEI_ff_3!$B39,AEEI_ff_2!$A$3:$A$136,AEEI_ff_3!$A39)*(1-SUMIFS([3]CO2_sec_dis_EU!$AQ$2:$AQ$109,[3]CO2_sec_dis_EU!$AO$2:$AO$109,$B39,[3]CO2_sec_dis_EU!$AM$2:$AM$109,$A39)*$M$3)</f>
        <v>#VALUE!</v>
      </c>
      <c r="J39" s="135" t="e">
        <f>SUMIFS(AEEI_ff_2!J$3:J$136,AEEI_ff_2!$B$3:$B$136,AEEI_ff_3!$B39,AEEI_ff_2!$A$3:$A$136,AEEI_ff_3!$A39)*(1-SUMIFS([3]CO2_sec_dis_EU!$AQ$2:$AQ$109,[3]CO2_sec_dis_EU!$AO$2:$AO$109,$B39,[3]CO2_sec_dis_EU!$AM$2:$AM$109,$A39)*$M$3)</f>
        <v>#VALUE!</v>
      </c>
      <c r="K39" s="142" t="e">
        <f>SUMIFS(AEEI_ff_2!K$3:K$136,AEEI_ff_2!$B$3:$B$136,AEEI_ff_3!$B39,AEEI_ff_2!$A$3:$A$136,AEEI_ff_3!$A39)*(1-SUMIFS([3]CO2_sec_dis_EU!$AQ$2:$AQ$109,[3]CO2_sec_dis_EU!$AO$2:$AO$109,$B39,[3]CO2_sec_dis_EU!$AM$2:$AM$109,$A39)*$M$3)</f>
        <v>#VALUE!</v>
      </c>
    </row>
    <row r="40" spans="1:11" x14ac:dyDescent="0.25">
      <c r="A40" s="139" t="s">
        <v>190</v>
      </c>
      <c r="B40" s="134" t="s">
        <v>202</v>
      </c>
      <c r="C40" s="134">
        <v>1</v>
      </c>
      <c r="D40" s="134">
        <v>0.96455651793083608</v>
      </c>
      <c r="E40" s="134" t="e">
        <f>SUMIFS(AEEI_ff_2!E$3:E$136,AEEI_ff_2!$B$3:$B$136,AEEI_ff_3!$B40,AEEI_ff_2!$A$3:$A$136,AEEI_ff_3!$A40)*(1-SUMIFS([3]CO2_sec_dis_EU!$AQ$2:$AQ$109,[3]CO2_sec_dis_EU!$AO$2:$AO$109,$B40,[3]CO2_sec_dis_EU!$AM$2:$AM$109,$A40)*$M$3)</f>
        <v>#VALUE!</v>
      </c>
      <c r="F40" s="134" t="e">
        <f>SUMIFS(AEEI_ff_2!F$3:F$136,AEEI_ff_2!$B$3:$B$136,AEEI_ff_3!$B40,AEEI_ff_2!$A$3:$A$136,AEEI_ff_3!$A40)*(1-SUMIFS([3]CO2_sec_dis_EU!$AQ$2:$AQ$109,[3]CO2_sec_dis_EU!$AO$2:$AO$109,$B40,[3]CO2_sec_dis_EU!$AM$2:$AM$109,$A40)*$M$3)</f>
        <v>#VALUE!</v>
      </c>
      <c r="G40" s="134" t="e">
        <f>SUMIFS(AEEI_ff_2!G$3:G$136,AEEI_ff_2!$B$3:$B$136,AEEI_ff_3!$B40,AEEI_ff_2!$A$3:$A$136,AEEI_ff_3!$A40)*(1-SUMIFS([3]CO2_sec_dis_EU!$AQ$2:$AQ$109,[3]CO2_sec_dis_EU!$AO$2:$AO$109,$B40,[3]CO2_sec_dis_EU!$AM$2:$AM$109,$A40)*$M$3)</f>
        <v>#VALUE!</v>
      </c>
      <c r="H40" s="134" t="e">
        <f>SUMIFS(AEEI_ff_2!H$3:H$136,AEEI_ff_2!$B$3:$B$136,AEEI_ff_3!$B40,AEEI_ff_2!$A$3:$A$136,AEEI_ff_3!$A40)*(1-SUMIFS([3]CO2_sec_dis_EU!$AQ$2:$AQ$109,[3]CO2_sec_dis_EU!$AO$2:$AO$109,$B40,[3]CO2_sec_dis_EU!$AM$2:$AM$109,$A40)*$M$3)</f>
        <v>#VALUE!</v>
      </c>
      <c r="I40" s="134" t="e">
        <f>SUMIFS(AEEI_ff_2!I$3:I$136,AEEI_ff_2!$B$3:$B$136,AEEI_ff_3!$B40,AEEI_ff_2!$A$3:$A$136,AEEI_ff_3!$A40)*(1-SUMIFS([3]CO2_sec_dis_EU!$AQ$2:$AQ$109,[3]CO2_sec_dis_EU!$AO$2:$AO$109,$B40,[3]CO2_sec_dis_EU!$AM$2:$AM$109,$A40)*$M$3)</f>
        <v>#VALUE!</v>
      </c>
      <c r="J40" s="134" t="e">
        <f>SUMIFS(AEEI_ff_2!J$3:J$136,AEEI_ff_2!$B$3:$B$136,AEEI_ff_3!$B40,AEEI_ff_2!$A$3:$A$136,AEEI_ff_3!$A40)*(1-SUMIFS([3]CO2_sec_dis_EU!$AQ$2:$AQ$109,[3]CO2_sec_dis_EU!$AO$2:$AO$109,$B40,[3]CO2_sec_dis_EU!$AM$2:$AM$109,$A40)*$M$3)</f>
        <v>#VALUE!</v>
      </c>
      <c r="K40" s="140" t="e">
        <f>SUMIFS(AEEI_ff_2!K$3:K$136,AEEI_ff_2!$B$3:$B$136,AEEI_ff_3!$B40,AEEI_ff_2!$A$3:$A$136,AEEI_ff_3!$A40)*(1-SUMIFS([3]CO2_sec_dis_EU!$AQ$2:$AQ$109,[3]CO2_sec_dis_EU!$AO$2:$AO$109,$B40,[3]CO2_sec_dis_EU!$AM$2:$AM$109,$A40)*$M$3)</f>
        <v>#VALUE!</v>
      </c>
    </row>
    <row r="41" spans="1:11" ht="15.75" thickBot="1" x14ac:dyDescent="0.3">
      <c r="A41" s="143" t="s">
        <v>190</v>
      </c>
      <c r="B41" s="144" t="s">
        <v>201</v>
      </c>
      <c r="C41" s="144">
        <v>1</v>
      </c>
      <c r="D41" s="144">
        <v>0.94</v>
      </c>
      <c r="E41" s="144" t="e">
        <f>SUMIFS(AEEI_ff_2!E$3:E$136,AEEI_ff_2!$B$3:$B$136,AEEI_ff_3!$B41,AEEI_ff_2!$A$3:$A$136,AEEI_ff_3!$A41)*(1-SUMIFS([3]CO2_sec_dis_EU!$AQ$2:$AQ$109,[3]CO2_sec_dis_EU!$AO$2:$AO$109,$B41,[3]CO2_sec_dis_EU!$AM$2:$AM$109,$A41)*$M$3)</f>
        <v>#VALUE!</v>
      </c>
      <c r="F41" s="144" t="e">
        <f>SUMIFS(AEEI_ff_2!F$3:F$136,AEEI_ff_2!$B$3:$B$136,AEEI_ff_3!$B41,AEEI_ff_2!$A$3:$A$136,AEEI_ff_3!$A41)*(1-SUMIFS([3]CO2_sec_dis_EU!$AQ$2:$AQ$109,[3]CO2_sec_dis_EU!$AO$2:$AO$109,$B41,[3]CO2_sec_dis_EU!$AM$2:$AM$109,$A41)*$M$3)</f>
        <v>#VALUE!</v>
      </c>
      <c r="G41" s="144" t="e">
        <f>SUMIFS(AEEI_ff_2!G$3:G$136,AEEI_ff_2!$B$3:$B$136,AEEI_ff_3!$B41,AEEI_ff_2!$A$3:$A$136,AEEI_ff_3!$A41)*(1-SUMIFS([3]CO2_sec_dis_EU!$AQ$2:$AQ$109,[3]CO2_sec_dis_EU!$AO$2:$AO$109,$B41,[3]CO2_sec_dis_EU!$AM$2:$AM$109,$A41)*$M$3)</f>
        <v>#VALUE!</v>
      </c>
      <c r="H41" s="144" t="e">
        <f>SUMIFS(AEEI_ff_2!H$3:H$136,AEEI_ff_2!$B$3:$B$136,AEEI_ff_3!$B41,AEEI_ff_2!$A$3:$A$136,AEEI_ff_3!$A41)*(1-SUMIFS([3]CO2_sec_dis_EU!$AQ$2:$AQ$109,[3]CO2_sec_dis_EU!$AO$2:$AO$109,$B41,[3]CO2_sec_dis_EU!$AM$2:$AM$109,$A41)*$M$3)</f>
        <v>#VALUE!</v>
      </c>
      <c r="I41" s="144" t="e">
        <f>SUMIFS(AEEI_ff_2!I$3:I$136,AEEI_ff_2!$B$3:$B$136,AEEI_ff_3!$B41,AEEI_ff_2!$A$3:$A$136,AEEI_ff_3!$A41)*(1-SUMIFS([3]CO2_sec_dis_EU!$AQ$2:$AQ$109,[3]CO2_sec_dis_EU!$AO$2:$AO$109,$B41,[3]CO2_sec_dis_EU!$AM$2:$AM$109,$A41)*$M$3)</f>
        <v>#VALUE!</v>
      </c>
      <c r="J41" s="144" t="e">
        <f>SUMIFS(AEEI_ff_2!J$3:J$136,AEEI_ff_2!$B$3:$B$136,AEEI_ff_3!$B41,AEEI_ff_2!$A$3:$A$136,AEEI_ff_3!$A41)*(1-SUMIFS([3]CO2_sec_dis_EU!$AQ$2:$AQ$109,[3]CO2_sec_dis_EU!$AO$2:$AO$109,$B41,[3]CO2_sec_dis_EU!$AM$2:$AM$109,$A41)*$M$3)</f>
        <v>#VALUE!</v>
      </c>
      <c r="K41" s="145" t="e">
        <f>SUMIFS(AEEI_ff_2!K$3:K$136,AEEI_ff_2!$B$3:$B$136,AEEI_ff_3!$B41,AEEI_ff_2!$A$3:$A$136,AEEI_ff_3!$A41)*(1-SUMIFS([3]CO2_sec_dis_EU!$AQ$2:$AQ$109,[3]CO2_sec_dis_EU!$AO$2:$AO$109,$B41,[3]CO2_sec_dis_EU!$AM$2:$AM$109,$A41)*$M$3)</f>
        <v>#VALUE!</v>
      </c>
    </row>
    <row r="42" spans="1:11" x14ac:dyDescent="0.25">
      <c r="A42" s="136" t="s">
        <v>184</v>
      </c>
      <c r="B42" s="137" t="s">
        <v>198</v>
      </c>
      <c r="C42" s="137">
        <v>1</v>
      </c>
      <c r="D42" s="137">
        <v>0.85</v>
      </c>
      <c r="E42" s="137">
        <v>0.69</v>
      </c>
      <c r="F42" s="137">
        <v>0.67</v>
      </c>
      <c r="G42" s="137">
        <v>0.61916555925529615</v>
      </c>
      <c r="H42" s="137">
        <v>0.52</v>
      </c>
      <c r="I42" s="137">
        <v>0.38</v>
      </c>
      <c r="J42" s="137">
        <v>0.65</v>
      </c>
      <c r="K42" s="138">
        <v>0.8</v>
      </c>
    </row>
    <row r="43" spans="1:11" x14ac:dyDescent="0.25">
      <c r="A43" s="139" t="s">
        <v>184</v>
      </c>
      <c r="B43" s="134" t="s">
        <v>203</v>
      </c>
      <c r="C43" s="134">
        <v>1</v>
      </c>
      <c r="D43" s="134">
        <v>0.92</v>
      </c>
      <c r="E43" s="134">
        <v>0.9</v>
      </c>
      <c r="F43" s="134">
        <v>0.72</v>
      </c>
      <c r="G43" s="134">
        <v>0.82</v>
      </c>
      <c r="H43" s="134">
        <v>0.75</v>
      </c>
      <c r="I43" s="134">
        <v>0.82</v>
      </c>
      <c r="J43" s="134">
        <v>1.2</v>
      </c>
      <c r="K43" s="140">
        <v>1.2</v>
      </c>
    </row>
    <row r="44" spans="1:11" x14ac:dyDescent="0.25">
      <c r="A44" s="141" t="s">
        <v>184</v>
      </c>
      <c r="B44" s="135" t="s">
        <v>210</v>
      </c>
      <c r="C44" s="135">
        <v>1</v>
      </c>
      <c r="D44" s="135">
        <v>0.85</v>
      </c>
      <c r="E44" s="135">
        <v>0.97</v>
      </c>
      <c r="F44" s="135">
        <v>1.3</v>
      </c>
      <c r="G44" s="135">
        <v>1.4</v>
      </c>
      <c r="H44" s="135">
        <v>1.3</v>
      </c>
      <c r="I44" s="135">
        <v>1.5</v>
      </c>
      <c r="J44" s="135">
        <v>2</v>
      </c>
      <c r="K44" s="142">
        <v>2.5</v>
      </c>
    </row>
    <row r="45" spans="1:11" x14ac:dyDescent="0.25">
      <c r="A45" s="139" t="s">
        <v>184</v>
      </c>
      <c r="B45" s="134" t="s">
        <v>204</v>
      </c>
      <c r="C45" s="134">
        <v>1</v>
      </c>
      <c r="D45" s="134">
        <v>0.96</v>
      </c>
      <c r="E45" s="134">
        <v>1.1000000000000001</v>
      </c>
      <c r="F45" s="134">
        <v>1.45</v>
      </c>
      <c r="G45" s="134">
        <v>1.7</v>
      </c>
      <c r="H45" s="134">
        <v>1.8</v>
      </c>
      <c r="I45" s="134">
        <v>2</v>
      </c>
      <c r="J45" s="134">
        <v>2.8</v>
      </c>
      <c r="K45" s="140">
        <v>3.2</v>
      </c>
    </row>
    <row r="46" spans="1:11" x14ac:dyDescent="0.25">
      <c r="A46" s="141" t="s">
        <v>184</v>
      </c>
      <c r="B46" s="135" t="s">
        <v>205</v>
      </c>
      <c r="C46" s="135">
        <v>1</v>
      </c>
      <c r="D46" s="135">
        <v>0.75</v>
      </c>
      <c r="E46" s="135">
        <v>0.82</v>
      </c>
      <c r="F46" s="135">
        <v>0.55000000000000004</v>
      </c>
      <c r="G46" s="135">
        <v>0.51</v>
      </c>
      <c r="H46" s="135">
        <v>0.42</v>
      </c>
      <c r="I46" s="135">
        <v>0.5</v>
      </c>
      <c r="J46" s="135">
        <v>1</v>
      </c>
      <c r="K46" s="142">
        <v>1.1000000000000001</v>
      </c>
    </row>
    <row r="47" spans="1:11" x14ac:dyDescent="0.25">
      <c r="A47" s="139" t="s">
        <v>184</v>
      </c>
      <c r="B47" s="134" t="s">
        <v>206</v>
      </c>
      <c r="C47" s="134">
        <v>1</v>
      </c>
      <c r="D47" s="134">
        <v>0.83</v>
      </c>
      <c r="E47" s="134">
        <v>0.83</v>
      </c>
      <c r="F47" s="134">
        <v>0.89</v>
      </c>
      <c r="G47" s="134">
        <v>0.88</v>
      </c>
      <c r="H47" s="134">
        <v>0.75</v>
      </c>
      <c r="I47" s="134">
        <v>0.76</v>
      </c>
      <c r="J47" s="134">
        <v>0.83</v>
      </c>
      <c r="K47" s="140">
        <v>0.83</v>
      </c>
    </row>
    <row r="48" spans="1:11" x14ac:dyDescent="0.25">
      <c r="A48" s="141" t="s">
        <v>184</v>
      </c>
      <c r="B48" s="135" t="s">
        <v>207</v>
      </c>
      <c r="C48" s="135">
        <v>1</v>
      </c>
      <c r="D48" s="135">
        <v>0.72</v>
      </c>
      <c r="E48" s="135">
        <v>0.78624789060047529</v>
      </c>
      <c r="F48" s="135">
        <v>0.74</v>
      </c>
      <c r="G48" s="135">
        <v>0.65</v>
      </c>
      <c r="H48" s="135">
        <v>0.49</v>
      </c>
      <c r="I48" s="135">
        <v>0.42</v>
      </c>
      <c r="J48" s="135">
        <v>0.38</v>
      </c>
      <c r="K48" s="142">
        <v>0.32</v>
      </c>
    </row>
    <row r="49" spans="1:11" x14ac:dyDescent="0.25">
      <c r="A49" s="139" t="s">
        <v>184</v>
      </c>
      <c r="B49" s="134" t="s">
        <v>208</v>
      </c>
      <c r="C49" s="134">
        <v>1</v>
      </c>
      <c r="D49" s="134">
        <f>D48</f>
        <v>0.72</v>
      </c>
      <c r="E49" s="134">
        <v>0.78624789060047529</v>
      </c>
      <c r="F49" s="134">
        <v>0.74</v>
      </c>
      <c r="G49" s="134">
        <v>0.65</v>
      </c>
      <c r="H49" s="134">
        <v>0.49</v>
      </c>
      <c r="I49" s="134">
        <v>0.42</v>
      </c>
      <c r="J49" s="134">
        <v>0.38</v>
      </c>
      <c r="K49" s="140">
        <v>0.32</v>
      </c>
    </row>
    <row r="50" spans="1:11" x14ac:dyDescent="0.25">
      <c r="A50" s="141" t="s">
        <v>184</v>
      </c>
      <c r="B50" s="135" t="s">
        <v>209</v>
      </c>
      <c r="C50" s="135">
        <v>1</v>
      </c>
      <c r="D50" s="135">
        <f>D48</f>
        <v>0.72</v>
      </c>
      <c r="E50" s="135">
        <v>0.78624789060047529</v>
      </c>
      <c r="F50" s="135">
        <v>0.74</v>
      </c>
      <c r="G50" s="135">
        <v>0.65</v>
      </c>
      <c r="H50" s="135">
        <v>0.49</v>
      </c>
      <c r="I50" s="135">
        <v>0.42</v>
      </c>
      <c r="J50" s="135">
        <v>0.38</v>
      </c>
      <c r="K50" s="142">
        <v>0.32</v>
      </c>
    </row>
    <row r="51" spans="1:11" x14ac:dyDescent="0.25">
      <c r="A51" s="139" t="s">
        <v>184</v>
      </c>
      <c r="B51" s="134" t="s">
        <v>199</v>
      </c>
      <c r="C51" s="134">
        <v>1</v>
      </c>
      <c r="D51" s="134">
        <v>0.88810445596450405</v>
      </c>
      <c r="E51" s="134">
        <v>0.78624789060047529</v>
      </c>
      <c r="F51" s="134">
        <v>0.69793810627469499</v>
      </c>
      <c r="G51" s="134">
        <v>0.61916555925529615</v>
      </c>
      <c r="H51" s="134">
        <v>0.54809083732844166</v>
      </c>
      <c r="I51" s="134">
        <v>0.48336784112668468</v>
      </c>
      <c r="J51" s="134">
        <v>0.42398005503463382</v>
      </c>
      <c r="K51" s="140">
        <v>0.36926923917000753</v>
      </c>
    </row>
    <row r="52" spans="1:11" x14ac:dyDescent="0.25">
      <c r="A52" s="141" t="s">
        <v>184</v>
      </c>
      <c r="B52" s="135" t="s">
        <v>200</v>
      </c>
      <c r="C52" s="135">
        <v>1</v>
      </c>
      <c r="D52" s="135">
        <v>0.75</v>
      </c>
      <c r="E52" s="135">
        <v>0.59</v>
      </c>
      <c r="F52" s="135">
        <v>0.37</v>
      </c>
      <c r="G52" s="135">
        <v>0.25</v>
      </c>
      <c r="H52" s="135">
        <v>0.14000000000000001</v>
      </c>
      <c r="I52" s="135">
        <v>0.1</v>
      </c>
      <c r="J52" s="135">
        <v>8.5000000000000006E-2</v>
      </c>
      <c r="K52" s="142">
        <v>8.4000000000000005E-2</v>
      </c>
    </row>
    <row r="53" spans="1:11" x14ac:dyDescent="0.25">
      <c r="A53" s="139" t="s">
        <v>184</v>
      </c>
      <c r="B53" s="134" t="s">
        <v>202</v>
      </c>
      <c r="C53" s="134">
        <v>1</v>
      </c>
      <c r="D53" s="134">
        <v>0.7</v>
      </c>
      <c r="E53" s="134">
        <v>0.76</v>
      </c>
      <c r="F53" s="134">
        <v>0.75</v>
      </c>
      <c r="G53" s="134">
        <v>0.74</v>
      </c>
      <c r="H53" s="134">
        <v>0.59</v>
      </c>
      <c r="I53" s="134">
        <v>0.54</v>
      </c>
      <c r="J53" s="134">
        <v>0.5</v>
      </c>
      <c r="K53" s="140">
        <v>0.45</v>
      </c>
    </row>
    <row r="54" spans="1:11" ht="15.75" thickBot="1" x14ac:dyDescent="0.3">
      <c r="A54" s="143" t="s">
        <v>184</v>
      </c>
      <c r="B54" s="144" t="s">
        <v>201</v>
      </c>
      <c r="C54" s="144">
        <v>1</v>
      </c>
      <c r="D54" s="144">
        <v>0.82</v>
      </c>
      <c r="E54" s="144">
        <v>0.7</v>
      </c>
      <c r="F54" s="144">
        <v>0.54</v>
      </c>
      <c r="G54" s="144">
        <v>0.42</v>
      </c>
      <c r="H54" s="144">
        <v>0.39</v>
      </c>
      <c r="I54" s="144">
        <v>0.31</v>
      </c>
      <c r="J54" s="144">
        <v>0.24</v>
      </c>
      <c r="K54" s="145">
        <v>0.18</v>
      </c>
    </row>
    <row r="55" spans="1:11" x14ac:dyDescent="0.25">
      <c r="A55" s="136" t="s">
        <v>191</v>
      </c>
      <c r="B55" s="137" t="s">
        <v>198</v>
      </c>
      <c r="C55" s="137">
        <v>1</v>
      </c>
      <c r="D55" s="137">
        <v>0.75</v>
      </c>
      <c r="E55" s="137">
        <v>0.8</v>
      </c>
      <c r="F55" s="137">
        <v>0.78</v>
      </c>
      <c r="G55" s="137">
        <v>0.82</v>
      </c>
      <c r="H55" s="137">
        <v>0.46</v>
      </c>
      <c r="I55" s="137">
        <v>0.44</v>
      </c>
      <c r="J55" s="137">
        <v>0.82</v>
      </c>
      <c r="K55" s="138">
        <v>0.81</v>
      </c>
    </row>
    <row r="56" spans="1:11" x14ac:dyDescent="0.25">
      <c r="A56" s="139" t="s">
        <v>191</v>
      </c>
      <c r="B56" s="134" t="s">
        <v>203</v>
      </c>
      <c r="C56" s="134">
        <v>1</v>
      </c>
      <c r="D56" s="134">
        <v>1</v>
      </c>
      <c r="E56" s="134">
        <v>1.68</v>
      </c>
      <c r="F56" s="134">
        <v>2.4</v>
      </c>
      <c r="G56" s="134">
        <v>3.5</v>
      </c>
      <c r="H56" s="134">
        <v>3.8</v>
      </c>
      <c r="I56" s="134">
        <v>3.8</v>
      </c>
      <c r="J56" s="134">
        <v>3.9</v>
      </c>
      <c r="K56" s="140">
        <v>3.4</v>
      </c>
    </row>
    <row r="57" spans="1:11" x14ac:dyDescent="0.25">
      <c r="A57" s="141" t="s">
        <v>191</v>
      </c>
      <c r="B57" s="135" t="s">
        <v>210</v>
      </c>
      <c r="C57" s="135">
        <v>1</v>
      </c>
      <c r="D57" s="135">
        <v>1.6</v>
      </c>
      <c r="E57" s="135">
        <v>1.3</v>
      </c>
      <c r="F57" s="135">
        <v>1.32</v>
      </c>
      <c r="G57" s="135">
        <v>1.21</v>
      </c>
      <c r="H57" s="135">
        <v>0.73</v>
      </c>
      <c r="I57" s="135">
        <v>0.54</v>
      </c>
      <c r="J57" s="135">
        <v>0.48</v>
      </c>
      <c r="K57" s="142">
        <v>0.31</v>
      </c>
    </row>
    <row r="58" spans="1:11" x14ac:dyDescent="0.25">
      <c r="A58" s="139" t="s">
        <v>191</v>
      </c>
      <c r="B58" s="134" t="s">
        <v>204</v>
      </c>
      <c r="C58" s="134">
        <v>1</v>
      </c>
      <c r="D58" s="134">
        <v>0.28000000000000003</v>
      </c>
      <c r="E58" s="134">
        <v>0.2</v>
      </c>
      <c r="F58" s="134">
        <v>0.24</v>
      </c>
      <c r="G58" s="134">
        <v>0.27</v>
      </c>
      <c r="H58" s="134">
        <v>0.21</v>
      </c>
      <c r="I58" s="134">
        <v>0.2</v>
      </c>
      <c r="J58" s="134">
        <v>0.25</v>
      </c>
      <c r="K58" s="140">
        <v>0.16</v>
      </c>
    </row>
    <row r="59" spans="1:11" x14ac:dyDescent="0.25">
      <c r="A59" s="141" t="s">
        <v>191</v>
      </c>
      <c r="B59" s="135" t="s">
        <v>205</v>
      </c>
      <c r="C59" s="135">
        <v>1</v>
      </c>
      <c r="D59" s="135">
        <v>1.1000000000000001</v>
      </c>
      <c r="E59" s="135">
        <v>1.161571684224</v>
      </c>
      <c r="F59" s="135">
        <v>1.22</v>
      </c>
      <c r="G59" s="135">
        <v>1.19</v>
      </c>
      <c r="H59" s="135">
        <v>1.1499999999999999</v>
      </c>
      <c r="I59" s="135">
        <v>1.05</v>
      </c>
      <c r="J59" s="135">
        <v>1.24</v>
      </c>
      <c r="K59" s="142">
        <v>1.1200000000000001</v>
      </c>
    </row>
    <row r="60" spans="1:11" x14ac:dyDescent="0.25">
      <c r="A60" s="139" t="s">
        <v>191</v>
      </c>
      <c r="B60" s="134" t="s">
        <v>206</v>
      </c>
      <c r="C60" s="134">
        <v>1</v>
      </c>
      <c r="D60" s="134">
        <v>0.9</v>
      </c>
      <c r="E60" s="134">
        <v>0.9</v>
      </c>
      <c r="F60" s="134">
        <v>0.92</v>
      </c>
      <c r="G60" s="134">
        <v>1.3</v>
      </c>
      <c r="H60" s="134">
        <v>1.2</v>
      </c>
      <c r="I60" s="134">
        <v>1.1000000000000001</v>
      </c>
      <c r="J60" s="134">
        <v>0.75</v>
      </c>
      <c r="K60" s="140">
        <v>0.7</v>
      </c>
    </row>
    <row r="61" spans="1:11" x14ac:dyDescent="0.25">
      <c r="A61" s="141" t="s">
        <v>191</v>
      </c>
      <c r="B61" s="135" t="s">
        <v>207</v>
      </c>
      <c r="C61" s="135">
        <v>1</v>
      </c>
      <c r="D61" s="135">
        <v>1</v>
      </c>
      <c r="E61" s="135">
        <v>1.2</v>
      </c>
      <c r="F61" s="135">
        <v>1.1000000000000001</v>
      </c>
      <c r="G61" s="135">
        <v>1</v>
      </c>
      <c r="H61" s="135">
        <v>0.9</v>
      </c>
      <c r="I61" s="135">
        <v>0.8</v>
      </c>
      <c r="J61" s="135">
        <v>0.7</v>
      </c>
      <c r="K61" s="142">
        <v>0.6</v>
      </c>
    </row>
    <row r="62" spans="1:11" x14ac:dyDescent="0.25">
      <c r="A62" s="139" t="s">
        <v>191</v>
      </c>
      <c r="B62" s="134" t="s">
        <v>208</v>
      </c>
      <c r="C62" s="134">
        <v>1</v>
      </c>
      <c r="D62" s="134">
        <f>D61</f>
        <v>1</v>
      </c>
      <c r="E62" s="134">
        <v>1.2</v>
      </c>
      <c r="F62" s="134">
        <v>1.1000000000000001</v>
      </c>
      <c r="G62" s="134">
        <v>1</v>
      </c>
      <c r="H62" s="134">
        <v>0.9</v>
      </c>
      <c r="I62" s="134">
        <v>0.8</v>
      </c>
      <c r="J62" s="134">
        <v>0.7</v>
      </c>
      <c r="K62" s="140">
        <v>0.6</v>
      </c>
    </row>
    <row r="63" spans="1:11" x14ac:dyDescent="0.25">
      <c r="A63" s="141" t="s">
        <v>191</v>
      </c>
      <c r="B63" s="135" t="s">
        <v>209</v>
      </c>
      <c r="C63" s="135">
        <v>1</v>
      </c>
      <c r="D63" s="135">
        <f>D61</f>
        <v>1</v>
      </c>
      <c r="E63" s="135">
        <v>1.2</v>
      </c>
      <c r="F63" s="135">
        <v>1.1000000000000001</v>
      </c>
      <c r="G63" s="135">
        <v>1</v>
      </c>
      <c r="H63" s="135">
        <v>0.9</v>
      </c>
      <c r="I63" s="135">
        <v>0.8</v>
      </c>
      <c r="J63" s="135">
        <v>0.7</v>
      </c>
      <c r="K63" s="142">
        <v>0.6</v>
      </c>
    </row>
    <row r="64" spans="1:11" x14ac:dyDescent="0.25">
      <c r="A64" s="139" t="s">
        <v>191</v>
      </c>
      <c r="B64" s="134" t="s">
        <v>199</v>
      </c>
      <c r="C64" s="134">
        <v>1</v>
      </c>
      <c r="D64" s="134">
        <v>1.2867748523289171</v>
      </c>
      <c r="E64" s="134">
        <v>1.161571684224</v>
      </c>
      <c r="F64" s="134">
        <v>1.0397776395251419</v>
      </c>
      <c r="G64" s="134">
        <v>0.92094994407893538</v>
      </c>
      <c r="H64" s="134">
        <v>0.80601717208965673</v>
      </c>
      <c r="I64" s="134">
        <v>0.6960128992165846</v>
      </c>
      <c r="J64" s="134">
        <v>0.59203292737864521</v>
      </c>
      <c r="K64" s="140">
        <v>0.49514234121538053</v>
      </c>
    </row>
    <row r="65" spans="1:11" x14ac:dyDescent="0.25">
      <c r="A65" s="141" t="s">
        <v>191</v>
      </c>
      <c r="B65" s="135" t="s">
        <v>200</v>
      </c>
      <c r="C65" s="135">
        <v>1</v>
      </c>
      <c r="D65" s="135">
        <v>0.87316864979462228</v>
      </c>
      <c r="E65" s="135">
        <v>0.63</v>
      </c>
      <c r="F65" s="135">
        <v>0.46</v>
      </c>
      <c r="G65" s="135">
        <v>0.35</v>
      </c>
      <c r="H65" s="135">
        <v>0.25</v>
      </c>
      <c r="I65" s="135">
        <v>0.19</v>
      </c>
      <c r="J65" s="135">
        <v>0.14000000000000001</v>
      </c>
      <c r="K65" s="142">
        <v>0.12</v>
      </c>
    </row>
    <row r="66" spans="1:11" x14ac:dyDescent="0.25">
      <c r="A66" s="139" t="s">
        <v>191</v>
      </c>
      <c r="B66" s="134" t="s">
        <v>202</v>
      </c>
      <c r="C66" s="134">
        <v>1</v>
      </c>
      <c r="D66" s="134">
        <v>1.1000000000000001</v>
      </c>
      <c r="E66" s="134">
        <v>0.82</v>
      </c>
      <c r="F66" s="134">
        <v>0.89</v>
      </c>
      <c r="G66" s="134">
        <v>0.78</v>
      </c>
      <c r="H66" s="134">
        <v>0.57999999999999996</v>
      </c>
      <c r="I66" s="134">
        <v>0.48</v>
      </c>
      <c r="J66" s="134">
        <v>0.35</v>
      </c>
      <c r="K66" s="140">
        <v>0.24</v>
      </c>
    </row>
    <row r="67" spans="1:11" ht="15.75" thickBot="1" x14ac:dyDescent="0.3">
      <c r="A67" s="143" t="s">
        <v>191</v>
      </c>
      <c r="B67" s="144" t="s">
        <v>201</v>
      </c>
      <c r="C67" s="144">
        <v>1</v>
      </c>
      <c r="D67" s="144">
        <v>0.84</v>
      </c>
      <c r="E67" s="144">
        <v>0.82969406016000002</v>
      </c>
      <c r="F67" s="144">
        <v>0.74269831394652996</v>
      </c>
      <c r="G67" s="144">
        <v>0.65782138862781103</v>
      </c>
      <c r="H67" s="144">
        <v>0.59</v>
      </c>
      <c r="I67" s="144">
        <v>0.53</v>
      </c>
      <c r="J67" s="144">
        <v>0.48</v>
      </c>
      <c r="K67" s="145">
        <v>0.48</v>
      </c>
    </row>
    <row r="68" spans="1:11" x14ac:dyDescent="0.25">
      <c r="A68" s="136" t="s">
        <v>185</v>
      </c>
      <c r="B68" s="137" t="s">
        <v>198</v>
      </c>
      <c r="C68" s="137">
        <v>1</v>
      </c>
      <c r="D68" s="137">
        <v>2</v>
      </c>
      <c r="E68" s="137">
        <v>1.1499999999999999</v>
      </c>
      <c r="F68" s="137">
        <v>0.82</v>
      </c>
      <c r="G68" s="137">
        <v>0.7</v>
      </c>
      <c r="H68" s="137">
        <v>0.57999999999999996</v>
      </c>
      <c r="I68" s="137">
        <v>0.7</v>
      </c>
      <c r="J68" s="137">
        <v>1.3</v>
      </c>
      <c r="K68" s="138">
        <v>1.5</v>
      </c>
    </row>
    <row r="69" spans="1:11" x14ac:dyDescent="0.25">
      <c r="A69" s="139" t="s">
        <v>185</v>
      </c>
      <c r="B69" s="134" t="s">
        <v>203</v>
      </c>
      <c r="C69" s="134">
        <v>1</v>
      </c>
      <c r="D69" s="134">
        <v>0.84</v>
      </c>
      <c r="E69" s="134">
        <v>0.89</v>
      </c>
      <c r="F69" s="134">
        <v>0.87946812746096226</v>
      </c>
      <c r="G69" s="134">
        <v>0.8</v>
      </c>
      <c r="H69" s="134">
        <v>0.68</v>
      </c>
      <c r="I69" s="134">
        <v>0.6</v>
      </c>
      <c r="J69" s="134">
        <v>0.71</v>
      </c>
      <c r="K69" s="140">
        <v>0.78</v>
      </c>
    </row>
    <row r="70" spans="1:11" x14ac:dyDescent="0.25">
      <c r="A70" s="141" t="s">
        <v>185</v>
      </c>
      <c r="B70" s="135" t="s">
        <v>210</v>
      </c>
      <c r="C70" s="135">
        <v>1</v>
      </c>
      <c r="D70" s="135">
        <v>0.9</v>
      </c>
      <c r="E70" s="135">
        <v>0.92856472441440374</v>
      </c>
      <c r="F70" s="135">
        <v>0.9</v>
      </c>
      <c r="G70" s="135">
        <v>0.85</v>
      </c>
      <c r="H70" s="135">
        <v>0.82</v>
      </c>
      <c r="I70" s="135">
        <v>0.81</v>
      </c>
      <c r="J70" s="135">
        <v>0.83</v>
      </c>
      <c r="K70" s="142">
        <v>0.79</v>
      </c>
    </row>
    <row r="71" spans="1:11" x14ac:dyDescent="0.25">
      <c r="A71" s="139" t="s">
        <v>185</v>
      </c>
      <c r="B71" s="134" t="s">
        <v>204</v>
      </c>
      <c r="C71" s="134">
        <v>1</v>
      </c>
      <c r="D71" s="134">
        <v>0.4</v>
      </c>
      <c r="E71" s="134">
        <v>0.45</v>
      </c>
      <c r="F71" s="134">
        <v>0.52</v>
      </c>
      <c r="G71" s="134">
        <v>0.45</v>
      </c>
      <c r="H71" s="134">
        <v>0.37</v>
      </c>
      <c r="I71" s="134">
        <v>0.3</v>
      </c>
      <c r="J71" s="134">
        <v>0.28999999999999998</v>
      </c>
      <c r="K71" s="140">
        <v>0.27</v>
      </c>
    </row>
    <row r="72" spans="1:11" x14ac:dyDescent="0.25">
      <c r="A72" s="141" t="s">
        <v>185</v>
      </c>
      <c r="B72" s="135" t="s">
        <v>205</v>
      </c>
      <c r="C72" s="135">
        <v>1</v>
      </c>
      <c r="D72" s="135">
        <v>0.75</v>
      </c>
      <c r="E72" s="135">
        <v>0.92856472441440374</v>
      </c>
      <c r="F72" s="135">
        <v>0.68</v>
      </c>
      <c r="G72" s="135">
        <v>0.51</v>
      </c>
      <c r="H72" s="135">
        <v>0.3</v>
      </c>
      <c r="I72" s="135">
        <v>0.34</v>
      </c>
      <c r="J72" s="135">
        <v>0.4</v>
      </c>
      <c r="K72" s="142">
        <v>0.48</v>
      </c>
    </row>
    <row r="73" spans="1:11" x14ac:dyDescent="0.25">
      <c r="A73" s="139" t="s">
        <v>185</v>
      </c>
      <c r="B73" s="134" t="s">
        <v>206</v>
      </c>
      <c r="C73" s="134">
        <v>1</v>
      </c>
      <c r="D73" s="134">
        <v>1.6</v>
      </c>
      <c r="E73" s="134">
        <v>1.7</v>
      </c>
      <c r="F73" s="134">
        <v>1.4</v>
      </c>
      <c r="G73" s="134">
        <v>1.2</v>
      </c>
      <c r="H73" s="134">
        <v>1.2</v>
      </c>
      <c r="I73" s="134">
        <v>1.1399999999999999</v>
      </c>
      <c r="J73" s="134">
        <v>1.1000000000000001</v>
      </c>
      <c r="K73" s="140">
        <v>1.1000000000000001</v>
      </c>
    </row>
    <row r="74" spans="1:11" x14ac:dyDescent="0.25">
      <c r="A74" s="141" t="s">
        <v>185</v>
      </c>
      <c r="B74" s="135" t="s">
        <v>207</v>
      </c>
      <c r="C74" s="135">
        <v>1</v>
      </c>
      <c r="D74" s="135">
        <v>0.85</v>
      </c>
      <c r="E74" s="135">
        <v>0.9</v>
      </c>
      <c r="F74" s="135">
        <v>0.9</v>
      </c>
      <c r="G74" s="135">
        <v>0.87</v>
      </c>
      <c r="H74" s="135">
        <v>0.84</v>
      </c>
      <c r="I74" s="135">
        <v>0.8</v>
      </c>
      <c r="J74" s="135">
        <v>0.72</v>
      </c>
      <c r="K74" s="142">
        <v>0.62</v>
      </c>
    </row>
    <row r="75" spans="1:11" x14ac:dyDescent="0.25">
      <c r="A75" s="139" t="s">
        <v>185</v>
      </c>
      <c r="B75" s="134" t="s">
        <v>208</v>
      </c>
      <c r="C75" s="134">
        <v>1</v>
      </c>
      <c r="D75" s="134">
        <f>D74</f>
        <v>0.85</v>
      </c>
      <c r="E75" s="134">
        <v>0.9</v>
      </c>
      <c r="F75" s="134">
        <v>0.9</v>
      </c>
      <c r="G75" s="134">
        <v>0.87</v>
      </c>
      <c r="H75" s="134">
        <v>0.84</v>
      </c>
      <c r="I75" s="134">
        <v>0.8</v>
      </c>
      <c r="J75" s="134">
        <v>0.72</v>
      </c>
      <c r="K75" s="140">
        <v>0.62</v>
      </c>
    </row>
    <row r="76" spans="1:11" x14ac:dyDescent="0.25">
      <c r="A76" s="141" t="s">
        <v>185</v>
      </c>
      <c r="B76" s="135" t="s">
        <v>209</v>
      </c>
      <c r="C76" s="135">
        <v>1</v>
      </c>
      <c r="D76" s="135">
        <f>D74</f>
        <v>0.85</v>
      </c>
      <c r="E76" s="135">
        <v>0.9</v>
      </c>
      <c r="F76" s="135">
        <v>0.9</v>
      </c>
      <c r="G76" s="135">
        <v>0.87</v>
      </c>
      <c r="H76" s="135">
        <v>0.84</v>
      </c>
      <c r="I76" s="135">
        <v>0.8</v>
      </c>
      <c r="J76" s="135">
        <v>0.72</v>
      </c>
      <c r="K76" s="142">
        <v>0.62</v>
      </c>
    </row>
    <row r="77" spans="1:11" x14ac:dyDescent="0.25">
      <c r="A77" s="139" t="s">
        <v>185</v>
      </c>
      <c r="B77" s="134" t="s">
        <v>199</v>
      </c>
      <c r="C77" s="134">
        <v>1</v>
      </c>
      <c r="D77" s="134">
        <v>0.97066605609340073</v>
      </c>
      <c r="E77" s="134">
        <v>0.92856472441440374</v>
      </c>
      <c r="F77" s="134">
        <v>0.87946812746096226</v>
      </c>
      <c r="G77" s="134">
        <v>0.82515036943339537</v>
      </c>
      <c r="H77" s="134">
        <v>0.76708378213066231</v>
      </c>
      <c r="I77" s="134">
        <v>0.70662148158534677</v>
      </c>
      <c r="J77" s="134">
        <v>0.64502482357866664</v>
      </c>
      <c r="K77" s="140">
        <v>0.58342155552389718</v>
      </c>
    </row>
    <row r="78" spans="1:11" x14ac:dyDescent="0.25">
      <c r="A78" s="141" t="s">
        <v>185</v>
      </c>
      <c r="B78" s="135" t="s">
        <v>200</v>
      </c>
      <c r="C78" s="135">
        <v>1</v>
      </c>
      <c r="D78" s="135">
        <v>0.91</v>
      </c>
      <c r="E78" s="135">
        <v>0.92856472441440374</v>
      </c>
      <c r="F78" s="135">
        <v>0.6</v>
      </c>
      <c r="G78" s="135">
        <v>0.28999999999999998</v>
      </c>
      <c r="H78" s="135">
        <v>0.18</v>
      </c>
      <c r="I78" s="135">
        <v>0.12</v>
      </c>
      <c r="J78" s="135">
        <v>9.5000000000000001E-2</v>
      </c>
      <c r="K78" s="142">
        <v>0.08</v>
      </c>
    </row>
    <row r="79" spans="1:11" x14ac:dyDescent="0.25">
      <c r="A79" s="139" t="s">
        <v>185</v>
      </c>
      <c r="B79" s="134" t="s">
        <v>202</v>
      </c>
      <c r="C79" s="134">
        <v>1</v>
      </c>
      <c r="D79" s="134">
        <v>0.85</v>
      </c>
      <c r="E79" s="134">
        <v>0.68</v>
      </c>
      <c r="F79" s="134">
        <v>0.66</v>
      </c>
      <c r="G79" s="134">
        <v>0.57999999999999996</v>
      </c>
      <c r="H79" s="134">
        <v>0.4</v>
      </c>
      <c r="I79" s="134">
        <v>0.42</v>
      </c>
      <c r="J79" s="134">
        <v>0.34499999999999997</v>
      </c>
      <c r="K79" s="140">
        <v>0.33</v>
      </c>
    </row>
    <row r="80" spans="1:11" ht="15.75" thickBot="1" x14ac:dyDescent="0.3">
      <c r="A80" s="143" t="s">
        <v>185</v>
      </c>
      <c r="B80" s="144" t="s">
        <v>201</v>
      </c>
      <c r="C80" s="144">
        <v>1</v>
      </c>
      <c r="D80" s="144">
        <v>0.97066605609340073</v>
      </c>
      <c r="E80" s="144">
        <v>0.92856472441440374</v>
      </c>
      <c r="F80" s="144">
        <v>0.8</v>
      </c>
      <c r="G80" s="144">
        <v>0.72</v>
      </c>
      <c r="H80" s="144">
        <v>0.65</v>
      </c>
      <c r="I80" s="144">
        <v>0.52</v>
      </c>
      <c r="J80" s="144">
        <v>0.5</v>
      </c>
      <c r="K80" s="145">
        <v>0.45</v>
      </c>
    </row>
    <row r="81" spans="1:11" x14ac:dyDescent="0.25">
      <c r="A81" s="136" t="s">
        <v>186</v>
      </c>
      <c r="B81" s="137" t="s">
        <v>198</v>
      </c>
      <c r="C81" s="137">
        <v>1</v>
      </c>
      <c r="D81" s="137">
        <v>0.45</v>
      </c>
      <c r="E81" s="137">
        <v>0.75</v>
      </c>
      <c r="F81" s="137">
        <v>0.4</v>
      </c>
      <c r="G81" s="137">
        <v>0.3</v>
      </c>
      <c r="H81" s="137">
        <v>0.23</v>
      </c>
      <c r="I81" s="137">
        <v>0.18</v>
      </c>
      <c r="J81" s="137">
        <v>0.89</v>
      </c>
      <c r="K81" s="138">
        <v>2.2999999999999998</v>
      </c>
    </row>
    <row r="82" spans="1:11" x14ac:dyDescent="0.25">
      <c r="A82" s="139" t="s">
        <v>186</v>
      </c>
      <c r="B82" s="134" t="s">
        <v>203</v>
      </c>
      <c r="C82" s="134">
        <v>1</v>
      </c>
      <c r="D82" s="134">
        <v>0.9</v>
      </c>
      <c r="E82" s="134">
        <v>1.4</v>
      </c>
      <c r="F82" s="134">
        <v>1.5</v>
      </c>
      <c r="G82" s="134">
        <v>1.5</v>
      </c>
      <c r="H82" s="134">
        <v>1.6</v>
      </c>
      <c r="I82" s="134">
        <v>1.7</v>
      </c>
      <c r="J82" s="134">
        <v>2</v>
      </c>
      <c r="K82" s="140">
        <v>2</v>
      </c>
    </row>
    <row r="83" spans="1:11" x14ac:dyDescent="0.25">
      <c r="A83" s="141" t="s">
        <v>186</v>
      </c>
      <c r="B83" s="135" t="s">
        <v>210</v>
      </c>
      <c r="C83" s="135">
        <v>1</v>
      </c>
      <c r="D83" s="135">
        <v>0.87</v>
      </c>
      <c r="E83" s="135">
        <v>0.88</v>
      </c>
      <c r="F83" s="135">
        <v>0.88</v>
      </c>
      <c r="G83" s="135">
        <v>0.76</v>
      </c>
      <c r="H83" s="135">
        <v>0.69</v>
      </c>
      <c r="I83" s="135">
        <v>0.57999999999999996</v>
      </c>
      <c r="J83" s="135">
        <v>0.65</v>
      </c>
      <c r="K83" s="142">
        <v>0.57999999999999996</v>
      </c>
    </row>
    <row r="84" spans="1:11" x14ac:dyDescent="0.25">
      <c r="A84" s="139" t="s">
        <v>186</v>
      </c>
      <c r="B84" s="134" t="s">
        <v>204</v>
      </c>
      <c r="C84" s="134">
        <v>1</v>
      </c>
      <c r="D84" s="134">
        <v>1.1200000000000001</v>
      </c>
      <c r="E84" s="134">
        <v>1.4</v>
      </c>
      <c r="F84" s="134">
        <v>1.6</v>
      </c>
      <c r="G84" s="134">
        <v>1.5</v>
      </c>
      <c r="H84" s="134">
        <v>1.6</v>
      </c>
      <c r="I84" s="134">
        <v>1.5</v>
      </c>
      <c r="J84" s="134">
        <v>1.48</v>
      </c>
      <c r="K84" s="140">
        <v>1.4</v>
      </c>
    </row>
    <row r="85" spans="1:11" x14ac:dyDescent="0.25">
      <c r="A85" s="141" t="s">
        <v>186</v>
      </c>
      <c r="B85" s="135" t="s">
        <v>205</v>
      </c>
      <c r="C85" s="135">
        <v>1</v>
      </c>
      <c r="D85" s="135">
        <v>0.8</v>
      </c>
      <c r="E85" s="135">
        <v>0.8</v>
      </c>
      <c r="F85" s="135">
        <v>0.8</v>
      </c>
      <c r="G85" s="135">
        <v>0.78</v>
      </c>
      <c r="H85" s="135">
        <v>0.72</v>
      </c>
      <c r="I85" s="135">
        <v>0.8</v>
      </c>
      <c r="J85" s="135">
        <v>1.01</v>
      </c>
      <c r="K85" s="142">
        <v>1.05</v>
      </c>
    </row>
    <row r="86" spans="1:11" x14ac:dyDescent="0.25">
      <c r="A86" s="139" t="s">
        <v>186</v>
      </c>
      <c r="B86" s="134" t="s">
        <v>206</v>
      </c>
      <c r="C86" s="134">
        <v>1</v>
      </c>
      <c r="D86" s="134">
        <v>1.05</v>
      </c>
      <c r="E86" s="134">
        <v>0.96856988997218951</v>
      </c>
      <c r="F86" s="134">
        <v>1.6</v>
      </c>
      <c r="G86" s="134">
        <v>2</v>
      </c>
      <c r="H86" s="134">
        <v>2.2000000000000002</v>
      </c>
      <c r="I86" s="134">
        <v>3.2</v>
      </c>
      <c r="J86" s="134">
        <v>2.9</v>
      </c>
      <c r="K86" s="140">
        <v>2.9</v>
      </c>
    </row>
    <row r="87" spans="1:11" x14ac:dyDescent="0.25">
      <c r="A87" s="141" t="s">
        <v>186</v>
      </c>
      <c r="B87" s="135" t="s">
        <v>207</v>
      </c>
      <c r="C87" s="135">
        <v>1</v>
      </c>
      <c r="D87" s="135">
        <v>0.88</v>
      </c>
      <c r="E87" s="135">
        <v>0.96856988997218951</v>
      </c>
      <c r="F87" s="135">
        <v>0.94938194259831643</v>
      </c>
      <c r="G87" s="135">
        <v>0.92462251012382013</v>
      </c>
      <c r="H87" s="135">
        <v>0.89421357997788686</v>
      </c>
      <c r="I87" s="135">
        <v>0.85828180250214636</v>
      </c>
      <c r="J87" s="135">
        <v>0.81721241934725553</v>
      </c>
      <c r="K87" s="142">
        <v>0.77165040189409961</v>
      </c>
    </row>
    <row r="88" spans="1:11" x14ac:dyDescent="0.25">
      <c r="A88" s="139" t="s">
        <v>186</v>
      </c>
      <c r="B88" s="134" t="s">
        <v>208</v>
      </c>
      <c r="C88" s="134">
        <v>1</v>
      </c>
      <c r="D88" s="134">
        <f>D87</f>
        <v>0.88</v>
      </c>
      <c r="E88" s="134">
        <v>0.96856988997218951</v>
      </c>
      <c r="F88" s="134">
        <v>0.94938194259831643</v>
      </c>
      <c r="G88" s="134">
        <v>0.92462251012382013</v>
      </c>
      <c r="H88" s="134">
        <v>0.89421357997788686</v>
      </c>
      <c r="I88" s="134">
        <v>0.85828180250214636</v>
      </c>
      <c r="J88" s="134">
        <v>0.81721241934725553</v>
      </c>
      <c r="K88" s="140">
        <v>0.77165040189409961</v>
      </c>
    </row>
    <row r="89" spans="1:11" x14ac:dyDescent="0.25">
      <c r="A89" s="141" t="s">
        <v>186</v>
      </c>
      <c r="B89" s="135" t="s">
        <v>209</v>
      </c>
      <c r="C89" s="135">
        <v>1</v>
      </c>
      <c r="D89" s="135">
        <f>D87</f>
        <v>0.88</v>
      </c>
      <c r="E89" s="135">
        <v>0.96856988997218951</v>
      </c>
      <c r="F89" s="135">
        <v>0.94938194259831643</v>
      </c>
      <c r="G89" s="135">
        <v>0.92462251012382013</v>
      </c>
      <c r="H89" s="135">
        <v>0.89421357997788686</v>
      </c>
      <c r="I89" s="135">
        <v>0.85828180250214636</v>
      </c>
      <c r="J89" s="135">
        <v>0.81721241934725553</v>
      </c>
      <c r="K89" s="142">
        <v>0.77165040189409961</v>
      </c>
    </row>
    <row r="90" spans="1:11" x14ac:dyDescent="0.25">
      <c r="A90" s="139" t="s">
        <v>186</v>
      </c>
      <c r="B90" s="134" t="s">
        <v>199</v>
      </c>
      <c r="C90" s="134">
        <v>1</v>
      </c>
      <c r="D90" s="134">
        <v>0.98336480650328151</v>
      </c>
      <c r="E90" s="134">
        <v>0.96856988997218951</v>
      </c>
      <c r="F90" s="134">
        <v>0.94938194259831643</v>
      </c>
      <c r="G90" s="134">
        <v>0.92462251012382013</v>
      </c>
      <c r="H90" s="134">
        <v>0.89421357997788686</v>
      </c>
      <c r="I90" s="134">
        <v>0.85828180250214636</v>
      </c>
      <c r="J90" s="134">
        <v>0.81721241934725553</v>
      </c>
      <c r="K90" s="140">
        <v>0.77165040189409961</v>
      </c>
    </row>
    <row r="91" spans="1:11" x14ac:dyDescent="0.25">
      <c r="A91" s="141" t="s">
        <v>186</v>
      </c>
      <c r="B91" s="135" t="s">
        <v>200</v>
      </c>
      <c r="C91" s="135">
        <v>1</v>
      </c>
      <c r="D91" s="135">
        <v>0.65</v>
      </c>
      <c r="E91" s="135">
        <v>0.51</v>
      </c>
      <c r="F91" s="135">
        <v>0.22</v>
      </c>
      <c r="G91" s="135">
        <v>0.18</v>
      </c>
      <c r="H91" s="135">
        <v>0.14000000000000001</v>
      </c>
      <c r="I91" s="135">
        <v>0.13</v>
      </c>
      <c r="J91" s="135">
        <v>0.08</v>
      </c>
      <c r="K91" s="142">
        <v>7.0000000000000007E-2</v>
      </c>
    </row>
    <row r="92" spans="1:11" x14ac:dyDescent="0.25">
      <c r="A92" s="139" t="s">
        <v>186</v>
      </c>
      <c r="B92" s="134" t="s">
        <v>202</v>
      </c>
      <c r="C92" s="134">
        <v>1</v>
      </c>
      <c r="D92" s="134">
        <v>0.95</v>
      </c>
      <c r="E92" s="134">
        <v>0.96856988997218951</v>
      </c>
      <c r="F92" s="134">
        <v>0.94938194259831643</v>
      </c>
      <c r="G92" s="134">
        <v>0.92462251012382013</v>
      </c>
      <c r="H92" s="134">
        <v>0.82</v>
      </c>
      <c r="I92" s="134">
        <v>0.78</v>
      </c>
      <c r="J92" s="134">
        <v>0.7</v>
      </c>
      <c r="K92" s="140">
        <v>0.57999999999999996</v>
      </c>
    </row>
    <row r="93" spans="1:11" ht="15.75" thickBot="1" x14ac:dyDescent="0.3">
      <c r="A93" s="143" t="s">
        <v>186</v>
      </c>
      <c r="B93" s="144" t="s">
        <v>201</v>
      </c>
      <c r="C93" s="144">
        <v>1</v>
      </c>
      <c r="D93" s="144">
        <v>0.8</v>
      </c>
      <c r="E93" s="144">
        <v>0.7</v>
      </c>
      <c r="F93" s="144">
        <v>0.6</v>
      </c>
      <c r="G93" s="144">
        <v>0.55000000000000004</v>
      </c>
      <c r="H93" s="144">
        <v>0.5</v>
      </c>
      <c r="I93" s="144">
        <v>0.42</v>
      </c>
      <c r="J93" s="144">
        <v>0.4</v>
      </c>
      <c r="K93" s="145">
        <v>0.38</v>
      </c>
    </row>
    <row r="94" spans="1:11" x14ac:dyDescent="0.25">
      <c r="A94" s="136" t="s">
        <v>192</v>
      </c>
      <c r="B94" s="137" t="s">
        <v>198</v>
      </c>
      <c r="C94" s="137">
        <v>1</v>
      </c>
      <c r="D94" s="137">
        <v>0.9</v>
      </c>
      <c r="E94" s="137">
        <v>1.3</v>
      </c>
      <c r="F94" s="137">
        <v>1.4</v>
      </c>
      <c r="G94" s="137">
        <v>1.3</v>
      </c>
      <c r="H94" s="137">
        <v>1.35</v>
      </c>
      <c r="I94" s="137">
        <v>1.4</v>
      </c>
      <c r="J94" s="137">
        <v>1.3</v>
      </c>
      <c r="K94" s="138">
        <v>1.1499999999999999</v>
      </c>
    </row>
    <row r="95" spans="1:11" x14ac:dyDescent="0.25">
      <c r="A95" s="139" t="s">
        <v>192</v>
      </c>
      <c r="B95" s="134" t="s">
        <v>203</v>
      </c>
      <c r="C95" s="134">
        <v>1</v>
      </c>
      <c r="D95" s="134">
        <v>0.55000000000000004</v>
      </c>
      <c r="E95" s="134">
        <v>0.48</v>
      </c>
      <c r="F95" s="134">
        <v>0.35</v>
      </c>
      <c r="G95" s="134">
        <v>0.3</v>
      </c>
      <c r="H95" s="134">
        <v>0.2</v>
      </c>
      <c r="I95" s="134">
        <v>0.15</v>
      </c>
      <c r="J95" s="134">
        <v>0.14000000000000001</v>
      </c>
      <c r="K95" s="140">
        <v>0.11</v>
      </c>
    </row>
    <row r="96" spans="1:11" x14ac:dyDescent="0.25">
      <c r="A96" s="141" t="s">
        <v>192</v>
      </c>
      <c r="B96" s="135" t="s">
        <v>210</v>
      </c>
      <c r="C96" s="135">
        <v>1</v>
      </c>
      <c r="D96" s="135">
        <v>0.4</v>
      </c>
      <c r="E96" s="135">
        <v>0.35</v>
      </c>
      <c r="F96" s="135">
        <v>0.25</v>
      </c>
      <c r="G96" s="135">
        <v>0.38</v>
      </c>
      <c r="H96" s="135">
        <v>0.19</v>
      </c>
      <c r="I96" s="135">
        <v>0.15</v>
      </c>
      <c r="J96" s="135">
        <v>0.2</v>
      </c>
      <c r="K96" s="142">
        <v>0.23</v>
      </c>
    </row>
    <row r="97" spans="1:11" x14ac:dyDescent="0.25">
      <c r="A97" s="139" t="s">
        <v>192</v>
      </c>
      <c r="B97" s="134" t="s">
        <v>204</v>
      </c>
      <c r="C97" s="134">
        <v>1</v>
      </c>
      <c r="D97" s="134">
        <v>0.79</v>
      </c>
      <c r="E97" s="134">
        <v>1.2</v>
      </c>
      <c r="F97" s="134">
        <v>1.7</v>
      </c>
      <c r="G97" s="134">
        <v>2</v>
      </c>
      <c r="H97" s="134">
        <v>2.1</v>
      </c>
      <c r="I97" s="134">
        <v>2.5</v>
      </c>
      <c r="J97" s="134">
        <v>3.1</v>
      </c>
      <c r="K97" s="140">
        <v>2.2999999999999998</v>
      </c>
    </row>
    <row r="98" spans="1:11" x14ac:dyDescent="0.25">
      <c r="A98" s="141" t="s">
        <v>192</v>
      </c>
      <c r="B98" s="135" t="s">
        <v>205</v>
      </c>
      <c r="C98" s="135">
        <v>1</v>
      </c>
      <c r="D98" s="135">
        <v>0.8</v>
      </c>
      <c r="E98" s="135">
        <v>0.89889345671912457</v>
      </c>
      <c r="F98" s="135">
        <v>0.84</v>
      </c>
      <c r="G98" s="135">
        <v>0.88</v>
      </c>
      <c r="H98" s="135">
        <v>0.67740500156783479</v>
      </c>
      <c r="I98" s="135">
        <v>0.7</v>
      </c>
      <c r="J98" s="135">
        <v>0.9</v>
      </c>
      <c r="K98" s="142">
        <v>1.1499999999999999</v>
      </c>
    </row>
    <row r="99" spans="1:11" x14ac:dyDescent="0.25">
      <c r="A99" s="139" t="s">
        <v>192</v>
      </c>
      <c r="B99" s="134" t="s">
        <v>206</v>
      </c>
      <c r="C99" s="134">
        <v>1</v>
      </c>
      <c r="D99" s="134">
        <v>0.65</v>
      </c>
      <c r="E99" s="134">
        <v>0.85</v>
      </c>
      <c r="F99" s="134">
        <v>0.82917077872424128</v>
      </c>
      <c r="G99" s="134">
        <v>0.75450573048137215</v>
      </c>
      <c r="H99" s="134">
        <v>0.75</v>
      </c>
      <c r="I99" s="134">
        <v>0.82</v>
      </c>
      <c r="J99" s="134">
        <v>0.75</v>
      </c>
      <c r="K99" s="140">
        <v>0.7</v>
      </c>
    </row>
    <row r="100" spans="1:11" x14ac:dyDescent="0.25">
      <c r="A100" s="141" t="s">
        <v>192</v>
      </c>
      <c r="B100" s="135" t="s">
        <v>207</v>
      </c>
      <c r="C100" s="135">
        <v>1</v>
      </c>
      <c r="D100" s="135">
        <v>0.72</v>
      </c>
      <c r="E100" s="135">
        <v>0.89889345671912457</v>
      </c>
      <c r="F100" s="135">
        <v>0.82917077872424128</v>
      </c>
      <c r="G100" s="135">
        <v>0.75450573048137215</v>
      </c>
      <c r="H100" s="135">
        <v>0.67740500156783479</v>
      </c>
      <c r="I100" s="135">
        <v>0.59998104517898887</v>
      </c>
      <c r="J100" s="135">
        <v>0.52401090735460498</v>
      </c>
      <c r="K100" s="142">
        <v>0.45096827846919002</v>
      </c>
    </row>
    <row r="101" spans="1:11" x14ac:dyDescent="0.25">
      <c r="A101" s="139" t="s">
        <v>192</v>
      </c>
      <c r="B101" s="134" t="s">
        <v>208</v>
      </c>
      <c r="C101" s="134">
        <v>1</v>
      </c>
      <c r="D101" s="134">
        <f>D100</f>
        <v>0.72</v>
      </c>
      <c r="E101" s="134">
        <v>0.89889345671912457</v>
      </c>
      <c r="F101" s="134">
        <v>0.82917077872424128</v>
      </c>
      <c r="G101" s="134">
        <v>0.75450573048137215</v>
      </c>
      <c r="H101" s="134">
        <v>0.67740500156783479</v>
      </c>
      <c r="I101" s="134">
        <v>0.59998104517898887</v>
      </c>
      <c r="J101" s="134">
        <v>0.52401090735460498</v>
      </c>
      <c r="K101" s="140">
        <v>0.45096827846919002</v>
      </c>
    </row>
    <row r="102" spans="1:11" x14ac:dyDescent="0.25">
      <c r="A102" s="141" t="s">
        <v>192</v>
      </c>
      <c r="B102" s="135" t="s">
        <v>209</v>
      </c>
      <c r="C102" s="135">
        <v>1</v>
      </c>
      <c r="D102" s="135">
        <f>D100</f>
        <v>0.72</v>
      </c>
      <c r="E102" s="135">
        <v>0.89889345671912457</v>
      </c>
      <c r="F102" s="135">
        <v>0.82917077872424128</v>
      </c>
      <c r="G102" s="135">
        <v>0.75450573048137215</v>
      </c>
      <c r="H102" s="135">
        <v>0.67740500156783479</v>
      </c>
      <c r="I102" s="135">
        <v>0.59998104517898887</v>
      </c>
      <c r="J102" s="135">
        <v>0.52401090735460498</v>
      </c>
      <c r="K102" s="142">
        <v>0.45096827846919002</v>
      </c>
    </row>
    <row r="103" spans="1:11" x14ac:dyDescent="0.25">
      <c r="A103" s="139" t="s">
        <v>192</v>
      </c>
      <c r="B103" s="134" t="s">
        <v>199</v>
      </c>
      <c r="C103" s="134">
        <v>1</v>
      </c>
      <c r="D103" s="134">
        <v>0.96037713916813838</v>
      </c>
      <c r="E103" s="134">
        <v>0.89889345671912457</v>
      </c>
      <c r="F103" s="134">
        <v>0.82917077872424128</v>
      </c>
      <c r="G103" s="134">
        <v>0.75450573048137215</v>
      </c>
      <c r="H103" s="134">
        <v>0.67740500156783479</v>
      </c>
      <c r="I103" s="134">
        <v>0.59998104517898887</v>
      </c>
      <c r="J103" s="134">
        <v>0.52401090735460498</v>
      </c>
      <c r="K103" s="140">
        <v>0.45096827846919002</v>
      </c>
    </row>
    <row r="104" spans="1:11" x14ac:dyDescent="0.25">
      <c r="A104" s="141" t="s">
        <v>192</v>
      </c>
      <c r="B104" s="135" t="s">
        <v>200</v>
      </c>
      <c r="C104" s="135">
        <v>1</v>
      </c>
      <c r="D104" s="135">
        <v>0.84</v>
      </c>
      <c r="E104" s="135">
        <v>0.6</v>
      </c>
      <c r="F104" s="135">
        <v>0.3</v>
      </c>
      <c r="G104" s="135">
        <v>0.19</v>
      </c>
      <c r="H104" s="135">
        <v>0.15</v>
      </c>
      <c r="I104" s="135">
        <v>0.11</v>
      </c>
      <c r="J104" s="135">
        <v>9.5000000000000001E-2</v>
      </c>
      <c r="K104" s="142">
        <v>8.7999999999999995E-2</v>
      </c>
    </row>
    <row r="105" spans="1:11" x14ac:dyDescent="0.25">
      <c r="A105" s="139" t="s">
        <v>192</v>
      </c>
      <c r="B105" s="134" t="s">
        <v>202</v>
      </c>
      <c r="C105" s="134">
        <v>1</v>
      </c>
      <c r="D105" s="134">
        <v>0.78</v>
      </c>
      <c r="E105" s="134">
        <v>0.78</v>
      </c>
      <c r="F105" s="134">
        <v>0.66</v>
      </c>
      <c r="G105" s="134">
        <v>0.6</v>
      </c>
      <c r="H105" s="134">
        <v>0.49</v>
      </c>
      <c r="I105" s="134">
        <v>0.45</v>
      </c>
      <c r="J105" s="134">
        <v>0.4</v>
      </c>
      <c r="K105" s="140">
        <v>0.33</v>
      </c>
    </row>
    <row r="106" spans="1:11" ht="15.75" thickBot="1" x14ac:dyDescent="0.3">
      <c r="A106" s="143" t="s">
        <v>192</v>
      </c>
      <c r="B106" s="144" t="s">
        <v>201</v>
      </c>
      <c r="C106" s="144">
        <v>1</v>
      </c>
      <c r="D106" s="144">
        <v>0.85</v>
      </c>
      <c r="E106" s="144">
        <v>0.62</v>
      </c>
      <c r="F106" s="144">
        <v>0.5</v>
      </c>
      <c r="G106" s="144">
        <v>0.4</v>
      </c>
      <c r="H106" s="144">
        <v>0.35</v>
      </c>
      <c r="I106" s="144">
        <v>0.26</v>
      </c>
      <c r="J106" s="144">
        <v>0.22</v>
      </c>
      <c r="K106" s="145">
        <v>0.21</v>
      </c>
    </row>
    <row r="107" spans="1:11" x14ac:dyDescent="0.25">
      <c r="A107" s="136" t="s">
        <v>193</v>
      </c>
      <c r="B107" s="137" t="s">
        <v>198</v>
      </c>
      <c r="C107" s="137">
        <v>1</v>
      </c>
      <c r="D107" s="137">
        <v>0.65</v>
      </c>
      <c r="E107" s="137">
        <v>0.68</v>
      </c>
      <c r="F107" s="137">
        <v>0.90984449370550213</v>
      </c>
      <c r="G107" s="137">
        <v>1.9</v>
      </c>
      <c r="H107" s="137">
        <v>1.1000000000000001</v>
      </c>
      <c r="I107" s="137">
        <v>1.6</v>
      </c>
      <c r="J107" s="137">
        <v>1.5</v>
      </c>
      <c r="K107" s="138">
        <v>2.5</v>
      </c>
    </row>
    <row r="108" spans="1:11" x14ac:dyDescent="0.25">
      <c r="A108" s="139" t="s">
        <v>193</v>
      </c>
      <c r="B108" s="134" t="s">
        <v>203</v>
      </c>
      <c r="C108" s="134">
        <v>1</v>
      </c>
      <c r="D108" s="134">
        <v>0.82</v>
      </c>
      <c r="E108" s="134">
        <v>0.35</v>
      </c>
      <c r="F108" s="134">
        <v>0.35</v>
      </c>
      <c r="G108" s="134">
        <v>0.6</v>
      </c>
      <c r="H108" s="134">
        <v>0.7</v>
      </c>
      <c r="I108" s="134">
        <v>0.7</v>
      </c>
      <c r="J108" s="134">
        <v>0.65</v>
      </c>
      <c r="K108" s="140">
        <v>0.65</v>
      </c>
    </row>
    <row r="109" spans="1:11" x14ac:dyDescent="0.25">
      <c r="A109" s="141" t="s">
        <v>193</v>
      </c>
      <c r="B109" s="135" t="s">
        <v>210</v>
      </c>
      <c r="C109" s="135">
        <v>1</v>
      </c>
      <c r="D109" s="135">
        <v>0.64</v>
      </c>
      <c r="E109" s="135">
        <v>0.72</v>
      </c>
      <c r="F109" s="135">
        <v>0.7</v>
      </c>
      <c r="G109" s="135">
        <v>1.2</v>
      </c>
      <c r="H109" s="135">
        <v>1.3</v>
      </c>
      <c r="I109" s="135">
        <v>1.2</v>
      </c>
      <c r="J109" s="135">
        <v>1.9</v>
      </c>
      <c r="K109" s="142">
        <v>2.2000000000000002</v>
      </c>
    </row>
    <row r="110" spans="1:11" x14ac:dyDescent="0.25">
      <c r="A110" s="139" t="s">
        <v>193</v>
      </c>
      <c r="B110" s="134" t="s">
        <v>204</v>
      </c>
      <c r="C110" s="134">
        <v>1</v>
      </c>
      <c r="D110" s="134">
        <v>1.1000000000000001</v>
      </c>
      <c r="E110" s="134">
        <v>2</v>
      </c>
      <c r="F110" s="134">
        <v>3</v>
      </c>
      <c r="G110" s="134">
        <v>5</v>
      </c>
      <c r="H110" s="134">
        <v>7</v>
      </c>
      <c r="I110" s="134">
        <v>8</v>
      </c>
      <c r="J110" s="134">
        <v>9</v>
      </c>
      <c r="K110" s="140">
        <v>10</v>
      </c>
    </row>
    <row r="111" spans="1:11" x14ac:dyDescent="0.25">
      <c r="A111" s="141" t="s">
        <v>193</v>
      </c>
      <c r="B111" s="135" t="s">
        <v>205</v>
      </c>
      <c r="C111" s="135">
        <v>1</v>
      </c>
      <c r="D111" s="135">
        <v>1.1000000000000001</v>
      </c>
      <c r="E111" s="135">
        <v>1.3</v>
      </c>
      <c r="F111" s="135">
        <v>1.3</v>
      </c>
      <c r="G111" s="135">
        <v>2</v>
      </c>
      <c r="H111" s="135">
        <v>2.2999999999999998</v>
      </c>
      <c r="I111" s="135">
        <v>2.2000000000000002</v>
      </c>
      <c r="J111" s="135">
        <v>3</v>
      </c>
      <c r="K111" s="142">
        <v>3.5</v>
      </c>
    </row>
    <row r="112" spans="1:11" x14ac:dyDescent="0.25">
      <c r="A112" s="139" t="s">
        <v>193</v>
      </c>
      <c r="B112" s="134" t="s">
        <v>206</v>
      </c>
      <c r="C112" s="134">
        <v>1</v>
      </c>
      <c r="D112" s="134">
        <v>0.97979457699710037</v>
      </c>
      <c r="E112" s="134">
        <v>1.1000000000000001</v>
      </c>
      <c r="F112" s="134">
        <v>1.05</v>
      </c>
      <c r="G112" s="134">
        <v>1.1000000000000001</v>
      </c>
      <c r="H112" s="134">
        <v>1.35</v>
      </c>
      <c r="I112" s="134">
        <v>2</v>
      </c>
      <c r="J112" s="134">
        <v>2.1</v>
      </c>
      <c r="K112" s="140">
        <v>2.2999999999999998</v>
      </c>
    </row>
    <row r="113" spans="1:11" x14ac:dyDescent="0.25">
      <c r="A113" s="141" t="s">
        <v>193</v>
      </c>
      <c r="B113" s="135" t="s">
        <v>207</v>
      </c>
      <c r="C113" s="135">
        <v>1</v>
      </c>
      <c r="D113" s="135">
        <v>0.97979457699710037</v>
      </c>
      <c r="E113" s="135">
        <v>0.94868611089850396</v>
      </c>
      <c r="F113" s="135">
        <v>0.90984449370550213</v>
      </c>
      <c r="G113" s="135">
        <v>0.8648076806118975</v>
      </c>
      <c r="H113" s="135">
        <v>0.81486062669243375</v>
      </c>
      <c r="I113" s="135">
        <v>0.76121834561547574</v>
      </c>
      <c r="J113" s="135">
        <v>0.70505450606500242</v>
      </c>
      <c r="K113" s="142">
        <v>0.64745562869115425</v>
      </c>
    </row>
    <row r="114" spans="1:11" x14ac:dyDescent="0.25">
      <c r="A114" s="139" t="s">
        <v>193</v>
      </c>
      <c r="B114" s="134" t="s">
        <v>208</v>
      </c>
      <c r="C114" s="134">
        <v>1</v>
      </c>
      <c r="D114" s="134">
        <f>D113</f>
        <v>0.97979457699710037</v>
      </c>
      <c r="E114" s="134">
        <v>0.94868611089850396</v>
      </c>
      <c r="F114" s="134">
        <v>0.90984449370550213</v>
      </c>
      <c r="G114" s="134">
        <v>0.8648076806118975</v>
      </c>
      <c r="H114" s="134">
        <v>0.81486062669243375</v>
      </c>
      <c r="I114" s="134">
        <v>0.76121834561547574</v>
      </c>
      <c r="J114" s="134">
        <v>0.70505450606500242</v>
      </c>
      <c r="K114" s="140">
        <v>0.64745562869115425</v>
      </c>
    </row>
    <row r="115" spans="1:11" x14ac:dyDescent="0.25">
      <c r="A115" s="141" t="s">
        <v>193</v>
      </c>
      <c r="B115" s="135" t="s">
        <v>209</v>
      </c>
      <c r="C115" s="135">
        <v>1</v>
      </c>
      <c r="D115" s="135">
        <f>D113</f>
        <v>0.97979457699710037</v>
      </c>
      <c r="E115" s="135">
        <v>0.94868611089850396</v>
      </c>
      <c r="F115" s="135">
        <v>0.90984449370550213</v>
      </c>
      <c r="G115" s="135">
        <v>0.8648076806118975</v>
      </c>
      <c r="H115" s="135">
        <v>0.81486062669243375</v>
      </c>
      <c r="I115" s="135">
        <v>0.76121834561547574</v>
      </c>
      <c r="J115" s="135">
        <v>0.70505450606500242</v>
      </c>
      <c r="K115" s="142">
        <v>0.64745562869115425</v>
      </c>
    </row>
    <row r="116" spans="1:11" x14ac:dyDescent="0.25">
      <c r="A116" s="139" t="s">
        <v>193</v>
      </c>
      <c r="B116" s="134" t="s">
        <v>199</v>
      </c>
      <c r="C116" s="134">
        <v>1</v>
      </c>
      <c r="D116" s="134">
        <v>0.97979457699710037</v>
      </c>
      <c r="E116" s="134">
        <v>0.94868611089850396</v>
      </c>
      <c r="F116" s="134">
        <v>0.90984449370550213</v>
      </c>
      <c r="G116" s="134">
        <v>0.8648076806118975</v>
      </c>
      <c r="H116" s="134">
        <v>0.81486062669243375</v>
      </c>
      <c r="I116" s="134">
        <v>0.76121834561547574</v>
      </c>
      <c r="J116" s="134">
        <v>0.70505450606500242</v>
      </c>
      <c r="K116" s="140">
        <v>0.64745562869115425</v>
      </c>
    </row>
    <row r="117" spans="1:11" x14ac:dyDescent="0.25">
      <c r="A117" s="141" t="s">
        <v>193</v>
      </c>
      <c r="B117" s="135" t="s">
        <v>200</v>
      </c>
      <c r="C117" s="135">
        <v>1</v>
      </c>
      <c r="D117" s="135">
        <v>0.97979457699710037</v>
      </c>
      <c r="E117" s="135">
        <v>3</v>
      </c>
      <c r="F117" s="135">
        <v>0.90984449370550213</v>
      </c>
      <c r="G117" s="135">
        <v>0.2</v>
      </c>
      <c r="H117" s="135">
        <v>0.06</v>
      </c>
      <c r="I117" s="135">
        <v>0.08</v>
      </c>
      <c r="J117" s="135">
        <v>0.06</v>
      </c>
      <c r="K117" s="142">
        <v>5.5E-2</v>
      </c>
    </row>
    <row r="118" spans="1:11" x14ac:dyDescent="0.25">
      <c r="A118" s="139" t="s">
        <v>193</v>
      </c>
      <c r="B118" s="134" t="s">
        <v>202</v>
      </c>
      <c r="C118" s="134">
        <v>1</v>
      </c>
      <c r="D118" s="134">
        <v>0.75</v>
      </c>
      <c r="E118" s="134">
        <v>0.9</v>
      </c>
      <c r="F118" s="134">
        <v>0.90984449370550213</v>
      </c>
      <c r="G118" s="134">
        <v>0.95</v>
      </c>
      <c r="H118" s="134">
        <v>1</v>
      </c>
      <c r="I118" s="134">
        <v>1.1000000000000001</v>
      </c>
      <c r="J118" s="134">
        <v>1.05</v>
      </c>
      <c r="K118" s="140">
        <v>0.9</v>
      </c>
    </row>
    <row r="119" spans="1:11" ht="15.75" thickBot="1" x14ac:dyDescent="0.3">
      <c r="A119" s="143" t="s">
        <v>193</v>
      </c>
      <c r="B119" s="144" t="s">
        <v>201</v>
      </c>
      <c r="C119" s="144">
        <v>1</v>
      </c>
      <c r="D119" s="144">
        <v>0.91</v>
      </c>
      <c r="E119" s="144">
        <v>0.88</v>
      </c>
      <c r="F119" s="144">
        <v>0.78</v>
      </c>
      <c r="G119" s="144">
        <v>0.68</v>
      </c>
      <c r="H119" s="144">
        <v>0.62</v>
      </c>
      <c r="I119" s="144">
        <v>0.55000000000000004</v>
      </c>
      <c r="J119" s="144">
        <v>0.51</v>
      </c>
      <c r="K119" s="145">
        <v>0.51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2:N262"/>
  <sheetViews>
    <sheetView tabSelected="1" workbookViewId="0">
      <pane ySplit="2" topLeftCell="A117" activePane="bottomLeft" state="frozen"/>
      <selection activeCell="J29" sqref="J29"/>
      <selection pane="bottomLeft" activeCell="N25" sqref="N25"/>
    </sheetView>
  </sheetViews>
  <sheetFormatPr baseColWidth="10" defaultColWidth="11.42578125" defaultRowHeight="15" x14ac:dyDescent="0.25"/>
  <cols>
    <col min="13" max="16384" width="11.42578125" style="106"/>
  </cols>
  <sheetData>
    <row r="2" spans="1:14" ht="15.75" thickBot="1" x14ac:dyDescent="0.3">
      <c r="C2">
        <v>2011</v>
      </c>
      <c r="D2">
        <v>2015</v>
      </c>
      <c r="E2">
        <v>2020</v>
      </c>
      <c r="F2">
        <v>2025</v>
      </c>
      <c r="G2">
        <v>2030</v>
      </c>
      <c r="H2">
        <v>2035</v>
      </c>
      <c r="I2">
        <v>2040</v>
      </c>
      <c r="J2">
        <v>2045</v>
      </c>
      <c r="K2">
        <v>2050</v>
      </c>
    </row>
    <row r="3" spans="1:14" x14ac:dyDescent="0.25">
      <c r="A3" s="136" t="s">
        <v>183</v>
      </c>
      <c r="B3" s="137" t="s">
        <v>210</v>
      </c>
      <c r="C3" s="137">
        <v>1</v>
      </c>
      <c r="D3" s="137">
        <v>0.9</v>
      </c>
      <c r="E3" s="134">
        <v>0.80357783732201382</v>
      </c>
      <c r="F3" s="134">
        <v>0.79479646077815325</v>
      </c>
      <c r="G3">
        <v>0.74710867313146401</v>
      </c>
      <c r="H3">
        <v>0.85341344643237982</v>
      </c>
      <c r="I3">
        <v>0.95689568956895676</v>
      </c>
      <c r="J3">
        <v>0.88408840884088402</v>
      </c>
      <c r="K3">
        <v>0.81861386138613867</v>
      </c>
    </row>
    <row r="4" spans="1:14" x14ac:dyDescent="0.25">
      <c r="A4" s="139" t="s">
        <v>183</v>
      </c>
      <c r="B4" s="134" t="s">
        <v>204</v>
      </c>
      <c r="C4" s="134">
        <v>1</v>
      </c>
      <c r="D4" s="134">
        <v>0.9</v>
      </c>
      <c r="E4" s="134">
        <v>0.80357783732201382</v>
      </c>
      <c r="F4" s="134">
        <v>0.8036275325645772</v>
      </c>
      <c r="G4">
        <v>0.74710867313146401</v>
      </c>
      <c r="H4">
        <v>0.85341344643237982</v>
      </c>
      <c r="I4">
        <v>0.95689568956895676</v>
      </c>
      <c r="J4">
        <v>0.91529152915291523</v>
      </c>
      <c r="K4">
        <v>0.89501782178217826</v>
      </c>
      <c r="N4" s="134">
        <v>1.06</v>
      </c>
    </row>
    <row r="5" spans="1:14" x14ac:dyDescent="0.25">
      <c r="A5" s="141" t="s">
        <v>183</v>
      </c>
      <c r="B5" s="135" t="s">
        <v>205</v>
      </c>
      <c r="C5" s="135">
        <v>1</v>
      </c>
      <c r="D5" s="135">
        <v>0.9</v>
      </c>
      <c r="E5" s="134">
        <v>0.80357783732201382</v>
      </c>
      <c r="F5" s="134">
        <v>0.77713431720530535</v>
      </c>
      <c r="G5">
        <v>0.74710867313146401</v>
      </c>
      <c r="H5">
        <v>0.85341344643237982</v>
      </c>
      <c r="I5">
        <v>0.95689568956895676</v>
      </c>
      <c r="J5">
        <v>0.91529152915291523</v>
      </c>
      <c r="K5">
        <v>0.88410297029702967</v>
      </c>
    </row>
    <row r="6" spans="1:14" x14ac:dyDescent="0.25">
      <c r="A6" s="139" t="s">
        <v>183</v>
      </c>
      <c r="B6" s="134" t="s">
        <v>198</v>
      </c>
      <c r="C6" s="134">
        <v>1</v>
      </c>
      <c r="D6" s="134">
        <v>0.9</v>
      </c>
      <c r="E6" s="134">
        <v>0.80357783732201382</v>
      </c>
      <c r="F6" s="134">
        <v>0.8345362838170608</v>
      </c>
      <c r="G6">
        <v>0.74710867313146401</v>
      </c>
      <c r="H6">
        <v>0.85341344643237982</v>
      </c>
      <c r="I6">
        <v>0.95689568956895676</v>
      </c>
      <c r="J6">
        <v>0.91529152915291523</v>
      </c>
      <c r="K6">
        <v>0.93867722772277229</v>
      </c>
    </row>
    <row r="7" spans="1:14" x14ac:dyDescent="0.25">
      <c r="A7" s="141" t="s">
        <v>183</v>
      </c>
      <c r="B7" s="135" t="s">
        <v>203</v>
      </c>
      <c r="C7" s="135">
        <v>1</v>
      </c>
      <c r="D7" s="135">
        <v>1.2</v>
      </c>
      <c r="E7" s="134">
        <v>0.80357783732201382</v>
      </c>
      <c r="F7" s="134">
        <v>0.81245860435100103</v>
      </c>
      <c r="G7">
        <v>0.74710867313146401</v>
      </c>
      <c r="H7">
        <v>0.81670749174711599</v>
      </c>
      <c r="I7">
        <v>0.95689568956895676</v>
      </c>
      <c r="J7">
        <v>0.91529152915291523</v>
      </c>
      <c r="K7">
        <v>0.8731881188118813</v>
      </c>
    </row>
    <row r="8" spans="1:14" x14ac:dyDescent="0.25">
      <c r="A8" s="139" t="s">
        <v>183</v>
      </c>
      <c r="B8" s="134" t="s">
        <v>206</v>
      </c>
      <c r="C8" s="134">
        <v>1</v>
      </c>
      <c r="D8" s="134">
        <v>0.9</v>
      </c>
      <c r="E8" s="134">
        <v>0.7642273661328397</v>
      </c>
      <c r="F8" s="134">
        <v>0.79479646077815325</v>
      </c>
      <c r="G8">
        <v>0.71531681470033792</v>
      </c>
      <c r="H8">
        <v>0.85341344643237982</v>
      </c>
      <c r="I8">
        <v>0.95689568956895676</v>
      </c>
      <c r="J8">
        <v>0.91529152915291523</v>
      </c>
      <c r="K8">
        <v>0.9277623762376237</v>
      </c>
    </row>
    <row r="9" spans="1:14" x14ac:dyDescent="0.25">
      <c r="A9" s="141" t="s">
        <v>183</v>
      </c>
      <c r="B9" s="135" t="s">
        <v>201</v>
      </c>
      <c r="C9" s="135">
        <v>1</v>
      </c>
      <c r="D9" s="135">
        <v>1.0259497326632101</v>
      </c>
      <c r="E9" s="134">
        <v>0.80668444202910838</v>
      </c>
      <c r="F9" s="134">
        <v>0.79479646077815325</v>
      </c>
      <c r="G9">
        <v>0.71531681470033792</v>
      </c>
      <c r="H9">
        <v>0.81670749174711599</v>
      </c>
      <c r="I9">
        <v>0.89448944894489435</v>
      </c>
      <c r="J9">
        <v>0.83208320832083205</v>
      </c>
      <c r="K9">
        <v>0.82952871287128727</v>
      </c>
    </row>
    <row r="10" spans="1:14" x14ac:dyDescent="0.25">
      <c r="A10" s="139" t="s">
        <v>183</v>
      </c>
      <c r="B10" s="134" t="s">
        <v>202</v>
      </c>
      <c r="C10" s="134">
        <v>1</v>
      </c>
      <c r="D10" s="134">
        <v>0.978079488726743</v>
      </c>
      <c r="E10" s="134">
        <v>0.78121019649134715</v>
      </c>
      <c r="F10" s="134">
        <v>0.70648574291391397</v>
      </c>
      <c r="G10">
        <v>0.59609734558361493</v>
      </c>
      <c r="H10">
        <v>0.73411909370527295</v>
      </c>
      <c r="I10">
        <v>0.81128112811281117</v>
      </c>
      <c r="J10">
        <v>0.74887488748874875</v>
      </c>
      <c r="K10">
        <v>0.78041188118811899</v>
      </c>
    </row>
    <row r="11" spans="1:14" x14ac:dyDescent="0.25">
      <c r="A11" s="141" t="s">
        <v>183</v>
      </c>
      <c r="B11" s="135" t="s">
        <v>200</v>
      </c>
      <c r="C11" s="135">
        <v>1</v>
      </c>
      <c r="D11" s="135">
        <v>1.01616266644373</v>
      </c>
      <c r="E11" s="134">
        <v>0.79683598591420601</v>
      </c>
      <c r="F11" s="134">
        <v>0.79479646077815325</v>
      </c>
      <c r="G11">
        <v>0.6358371686225226</v>
      </c>
      <c r="H11">
        <v>0.64235420699211376</v>
      </c>
      <c r="I11">
        <v>0.77021035436877061</v>
      </c>
      <c r="J11">
        <v>0.76258374799135653</v>
      </c>
      <c r="K11">
        <v>0.79078099009900993</v>
      </c>
    </row>
    <row r="12" spans="1:14" x14ac:dyDescent="0.25">
      <c r="A12" s="139" t="s">
        <v>183</v>
      </c>
      <c r="B12" s="134" t="s">
        <v>211</v>
      </c>
      <c r="C12" s="134">
        <v>1</v>
      </c>
      <c r="D12" s="134">
        <v>0.97979457699710004</v>
      </c>
      <c r="E12" s="134">
        <v>0.80668444202910838</v>
      </c>
      <c r="F12" s="134">
        <v>0.80349020383958181</v>
      </c>
      <c r="G12">
        <v>0.68734608380410001</v>
      </c>
      <c r="H12">
        <v>0.74775593095445037</v>
      </c>
      <c r="I12">
        <v>0.79174625406550136</v>
      </c>
      <c r="J12">
        <v>0.7333300193095329</v>
      </c>
      <c r="K12">
        <v>0.70668820303874091</v>
      </c>
    </row>
    <row r="13" spans="1:14" x14ac:dyDescent="0.25">
      <c r="A13" s="141" t="s">
        <v>183</v>
      </c>
      <c r="B13" s="135" t="s">
        <v>199</v>
      </c>
      <c r="C13" s="135">
        <v>1</v>
      </c>
      <c r="D13" s="135">
        <v>0.9</v>
      </c>
      <c r="E13" s="134">
        <v>0.80357783732201382</v>
      </c>
      <c r="F13" s="134">
        <v>0.8345362838170608</v>
      </c>
      <c r="G13">
        <v>0.74710867313146401</v>
      </c>
      <c r="H13">
        <v>0.85341344643237982</v>
      </c>
      <c r="I13">
        <v>0.95689568956895676</v>
      </c>
      <c r="J13">
        <v>0.91529152915291523</v>
      </c>
      <c r="K13">
        <v>0.93867722772277229</v>
      </c>
    </row>
    <row r="14" spans="1:14" x14ac:dyDescent="0.25">
      <c r="A14" s="139" t="s">
        <v>183</v>
      </c>
      <c r="B14" s="134" t="s">
        <v>207</v>
      </c>
      <c r="C14" s="134">
        <v>1</v>
      </c>
      <c r="D14" s="134">
        <v>0.9</v>
      </c>
      <c r="E14" s="134">
        <v>0.80357783732201382</v>
      </c>
      <c r="F14" s="134">
        <v>0.8345362838170608</v>
      </c>
      <c r="G14">
        <v>0.74710867313146401</v>
      </c>
      <c r="H14">
        <v>0.85341344643237982</v>
      </c>
      <c r="I14">
        <v>0.95689568956895676</v>
      </c>
      <c r="J14">
        <v>0.91529152915291523</v>
      </c>
      <c r="K14">
        <v>0.93867722772277229</v>
      </c>
    </row>
    <row r="15" spans="1:14" x14ac:dyDescent="0.25">
      <c r="A15" s="141" t="s">
        <v>183</v>
      </c>
      <c r="B15" s="135" t="s">
        <v>208</v>
      </c>
      <c r="C15" s="135">
        <v>1</v>
      </c>
      <c r="D15" s="135">
        <v>0.9</v>
      </c>
      <c r="E15" s="134">
        <v>0.80357783732201382</v>
      </c>
      <c r="F15" s="134">
        <v>0.8345362838170608</v>
      </c>
      <c r="G15">
        <v>0.74710867313146401</v>
      </c>
      <c r="H15">
        <v>0.85341344643237982</v>
      </c>
      <c r="I15">
        <v>0.95689568956895676</v>
      </c>
      <c r="J15">
        <v>0.91529152915291523</v>
      </c>
      <c r="K15">
        <v>0.93867722772277229</v>
      </c>
    </row>
    <row r="16" spans="1:14" ht="15.75" thickBot="1" x14ac:dyDescent="0.3">
      <c r="A16" s="146" t="s">
        <v>183</v>
      </c>
      <c r="B16" s="147" t="s">
        <v>209</v>
      </c>
      <c r="C16" s="147">
        <v>1</v>
      </c>
      <c r="D16" s="147">
        <v>0.9</v>
      </c>
      <c r="E16" s="134">
        <v>0.80357783732201382</v>
      </c>
      <c r="F16" s="134">
        <v>0.8345362838170608</v>
      </c>
      <c r="G16">
        <v>0.74710867313146401</v>
      </c>
      <c r="H16">
        <v>0.85341344643237982</v>
      </c>
      <c r="I16">
        <v>0.95689568956895676</v>
      </c>
      <c r="J16">
        <v>0.91529152915291523</v>
      </c>
      <c r="K16">
        <v>0.93867722772277229</v>
      </c>
    </row>
    <row r="17" spans="1:11" x14ac:dyDescent="0.25">
      <c r="A17" s="136" t="s">
        <v>189</v>
      </c>
      <c r="B17" s="137" t="s">
        <v>210</v>
      </c>
      <c r="C17" s="137">
        <v>1</v>
      </c>
      <c r="D17" s="137">
        <v>0.91</v>
      </c>
      <c r="E17" s="134">
        <v>0.72177029023657069</v>
      </c>
      <c r="F17" s="134">
        <v>0.70648574291391397</v>
      </c>
      <c r="G17">
        <v>0.55635752254470727</v>
      </c>
      <c r="H17">
        <v>0.58729527496421829</v>
      </c>
      <c r="I17">
        <v>0.65526552655265535</v>
      </c>
      <c r="J17">
        <v>0.64486448644864491</v>
      </c>
      <c r="K17">
        <v>0.65489108910891092</v>
      </c>
    </row>
    <row r="18" spans="1:11" x14ac:dyDescent="0.25">
      <c r="A18" s="139" t="s">
        <v>189</v>
      </c>
      <c r="B18" s="134" t="s">
        <v>204</v>
      </c>
      <c r="C18" s="134">
        <v>1</v>
      </c>
      <c r="D18" s="134">
        <v>0.91</v>
      </c>
      <c r="E18" s="134">
        <v>0.72177029023657069</v>
      </c>
      <c r="F18" s="134">
        <v>0.70648574291391397</v>
      </c>
      <c r="G18">
        <v>0.55635752254470727</v>
      </c>
      <c r="H18">
        <v>0.58729527496421829</v>
      </c>
      <c r="I18">
        <v>0.65526552655265535</v>
      </c>
      <c r="J18">
        <v>0.64486448644864491</v>
      </c>
      <c r="K18">
        <v>0.65489108910891092</v>
      </c>
    </row>
    <row r="19" spans="1:11" x14ac:dyDescent="0.25">
      <c r="A19" s="141" t="s">
        <v>189</v>
      </c>
      <c r="B19" s="135" t="s">
        <v>205</v>
      </c>
      <c r="C19" s="135">
        <v>1</v>
      </c>
      <c r="D19" s="135">
        <v>0.91</v>
      </c>
      <c r="E19" s="134">
        <v>0.72177029023657069</v>
      </c>
      <c r="F19" s="134">
        <v>0.70648574291391397</v>
      </c>
      <c r="G19">
        <v>0.59609734558361493</v>
      </c>
      <c r="H19">
        <v>0.62400122964948201</v>
      </c>
      <c r="I19">
        <v>0.69686968696869678</v>
      </c>
      <c r="J19">
        <v>0.60326032603260316</v>
      </c>
      <c r="K19">
        <v>0.56757227722772285</v>
      </c>
    </row>
    <row r="20" spans="1:11" x14ac:dyDescent="0.25">
      <c r="A20" s="139" t="s">
        <v>189</v>
      </c>
      <c r="B20" s="134" t="s">
        <v>198</v>
      </c>
      <c r="C20" s="134">
        <v>1</v>
      </c>
      <c r="D20" s="134">
        <v>0.91</v>
      </c>
      <c r="E20" s="134">
        <v>0.72177029023657069</v>
      </c>
      <c r="F20" s="134">
        <v>0.70648574291391397</v>
      </c>
      <c r="G20">
        <v>0.55635752254470727</v>
      </c>
      <c r="H20">
        <v>0.58729527496421829</v>
      </c>
      <c r="I20">
        <v>0.65526552655265535</v>
      </c>
      <c r="J20">
        <v>0.64486448644864491</v>
      </c>
      <c r="K20">
        <v>0.65489108910891092</v>
      </c>
    </row>
    <row r="21" spans="1:11" x14ac:dyDescent="0.25">
      <c r="A21" s="141" t="s">
        <v>189</v>
      </c>
      <c r="B21" s="135" t="s">
        <v>203</v>
      </c>
      <c r="C21" s="135">
        <v>1</v>
      </c>
      <c r="D21" s="135">
        <v>0.91</v>
      </c>
      <c r="E21" s="134">
        <v>0.72177029023657069</v>
      </c>
      <c r="F21" s="134">
        <v>0.70648574291391397</v>
      </c>
      <c r="G21">
        <v>0.55635752254470727</v>
      </c>
      <c r="H21">
        <v>0.58729527496421829</v>
      </c>
      <c r="I21">
        <v>0.65526552655265535</v>
      </c>
      <c r="J21">
        <v>0.60326032603260316</v>
      </c>
      <c r="K21">
        <v>0.61123168316831678</v>
      </c>
    </row>
    <row r="22" spans="1:11" x14ac:dyDescent="0.25">
      <c r="A22" s="139" t="s">
        <v>189</v>
      </c>
      <c r="B22" s="134" t="s">
        <v>206</v>
      </c>
      <c r="C22" s="134">
        <v>1</v>
      </c>
      <c r="D22" s="134">
        <v>0.91</v>
      </c>
      <c r="E22" s="134">
        <v>0.72177029023657069</v>
      </c>
      <c r="F22" s="134">
        <v>0.70648574291391397</v>
      </c>
      <c r="G22">
        <v>0.55635752254470727</v>
      </c>
      <c r="H22">
        <v>0.58729527496421829</v>
      </c>
      <c r="I22">
        <v>0.65526552655265535</v>
      </c>
      <c r="J22">
        <v>0.64486448644864491</v>
      </c>
      <c r="K22">
        <v>0.65489108910891092</v>
      </c>
    </row>
    <row r="23" spans="1:11" x14ac:dyDescent="0.25">
      <c r="A23" s="141" t="s">
        <v>189</v>
      </c>
      <c r="B23" s="135" t="s">
        <v>201</v>
      </c>
      <c r="C23" s="135">
        <v>1</v>
      </c>
      <c r="D23" s="135">
        <v>0.91</v>
      </c>
      <c r="E23" s="134">
        <v>0.72177029023657069</v>
      </c>
      <c r="F23" s="134">
        <v>0.70648574291391397</v>
      </c>
      <c r="G23">
        <v>0.55635752254470727</v>
      </c>
      <c r="H23">
        <v>0.58729527496421829</v>
      </c>
      <c r="I23">
        <v>0.65526552655265535</v>
      </c>
      <c r="J23">
        <v>0.64486448644864491</v>
      </c>
      <c r="K23">
        <v>0.65489108910891092</v>
      </c>
    </row>
    <row r="24" spans="1:11" x14ac:dyDescent="0.25">
      <c r="A24" s="139" t="s">
        <v>189</v>
      </c>
      <c r="B24" s="134" t="s">
        <v>202</v>
      </c>
      <c r="C24" s="134">
        <v>1</v>
      </c>
      <c r="D24" s="134">
        <v>0.94269827523702898</v>
      </c>
      <c r="E24" s="134">
        <v>0.73915283544822086</v>
      </c>
      <c r="F24" s="134">
        <v>0.70213911869571977</v>
      </c>
      <c r="G24">
        <v>0.57068519376340532</v>
      </c>
      <c r="H24">
        <v>0.58802036163763582</v>
      </c>
      <c r="I24">
        <v>0.65526552655265535</v>
      </c>
      <c r="J24">
        <v>0.6136613661366136</v>
      </c>
      <c r="K24">
        <v>0.65489108910891092</v>
      </c>
    </row>
    <row r="25" spans="1:11" x14ac:dyDescent="0.25">
      <c r="A25" s="141" t="s">
        <v>189</v>
      </c>
      <c r="B25" s="135" t="s">
        <v>200</v>
      </c>
      <c r="C25" s="135">
        <v>1</v>
      </c>
      <c r="D25" s="135">
        <v>1</v>
      </c>
      <c r="E25" s="134">
        <v>0.7642273661328397</v>
      </c>
      <c r="F25" s="134">
        <v>0.75947217363245745</v>
      </c>
      <c r="G25">
        <v>0.6358371686225226</v>
      </c>
      <c r="H25">
        <v>0.6882366503486933</v>
      </c>
      <c r="I25">
        <v>0.72807280728072798</v>
      </c>
      <c r="J25">
        <v>0.68646864686468645</v>
      </c>
      <c r="K25">
        <v>0.6767207920792081</v>
      </c>
    </row>
    <row r="26" spans="1:11" x14ac:dyDescent="0.25">
      <c r="A26" s="139" t="s">
        <v>189</v>
      </c>
      <c r="B26" s="134" t="s">
        <v>211</v>
      </c>
      <c r="C26" s="134">
        <v>1</v>
      </c>
      <c r="D26" s="134">
        <v>0.97979457699710004</v>
      </c>
      <c r="E26" s="134">
        <v>0.80668444202910838</v>
      </c>
      <c r="F26" s="134">
        <v>0.80349020383958181</v>
      </c>
      <c r="G26">
        <v>0.68734608380410001</v>
      </c>
      <c r="H26">
        <v>0.74775593095445037</v>
      </c>
      <c r="I26">
        <v>0.79174625406550136</v>
      </c>
      <c r="J26">
        <v>0.7333300193095329</v>
      </c>
      <c r="K26">
        <v>0.70668820303874091</v>
      </c>
    </row>
    <row r="27" spans="1:11" x14ac:dyDescent="0.25">
      <c r="A27" s="141" t="s">
        <v>189</v>
      </c>
      <c r="B27" s="135" t="s">
        <v>199</v>
      </c>
      <c r="C27" s="135">
        <v>1</v>
      </c>
      <c r="D27" s="135">
        <v>0.91</v>
      </c>
      <c r="E27" s="134">
        <v>0.72177029023657069</v>
      </c>
      <c r="F27" s="134">
        <v>0.70648574291391397</v>
      </c>
      <c r="G27">
        <v>0.55635752254470727</v>
      </c>
      <c r="H27">
        <v>0.58729527496421829</v>
      </c>
      <c r="I27">
        <v>0.65526552655265535</v>
      </c>
      <c r="J27">
        <v>0.64486448644864491</v>
      </c>
      <c r="K27">
        <v>0.65489108910891092</v>
      </c>
    </row>
    <row r="28" spans="1:11" x14ac:dyDescent="0.25">
      <c r="A28" s="139" t="s">
        <v>189</v>
      </c>
      <c r="B28" s="134" t="s">
        <v>207</v>
      </c>
      <c r="C28" s="134">
        <v>1</v>
      </c>
      <c r="D28" s="134">
        <v>0.91</v>
      </c>
      <c r="E28" s="134">
        <v>0.72177029023657069</v>
      </c>
      <c r="F28" s="134">
        <v>0.70648574291391397</v>
      </c>
      <c r="G28">
        <v>0.55635752254470727</v>
      </c>
      <c r="H28">
        <v>0.58729527496421829</v>
      </c>
      <c r="I28">
        <v>0.65526552655265535</v>
      </c>
      <c r="J28">
        <v>0.64486448644864491</v>
      </c>
      <c r="K28">
        <v>0.65489108910891092</v>
      </c>
    </row>
    <row r="29" spans="1:11" x14ac:dyDescent="0.25">
      <c r="A29" s="141" t="s">
        <v>189</v>
      </c>
      <c r="B29" s="135" t="s">
        <v>208</v>
      </c>
      <c r="C29" s="135">
        <v>1</v>
      </c>
      <c r="D29" s="135">
        <v>0.91</v>
      </c>
      <c r="E29" s="134">
        <v>0.72177029023657069</v>
      </c>
      <c r="F29" s="134">
        <v>0.70648574291391397</v>
      </c>
      <c r="G29">
        <v>0.55635752254470727</v>
      </c>
      <c r="H29">
        <v>0.58729527496421829</v>
      </c>
      <c r="I29">
        <v>0.65526552655265535</v>
      </c>
      <c r="J29">
        <v>0.64486448644864491</v>
      </c>
      <c r="K29">
        <v>0.65489108910891092</v>
      </c>
    </row>
    <row r="30" spans="1:11" ht="15.75" thickBot="1" x14ac:dyDescent="0.3">
      <c r="A30" s="146" t="s">
        <v>189</v>
      </c>
      <c r="B30" s="147" t="s">
        <v>209</v>
      </c>
      <c r="C30" s="147">
        <v>1</v>
      </c>
      <c r="D30" s="147">
        <v>0.91</v>
      </c>
      <c r="E30" s="134">
        <v>0.72177029023657069</v>
      </c>
      <c r="F30" s="134">
        <v>0.70648574291391397</v>
      </c>
      <c r="G30">
        <v>0.55635752254470727</v>
      </c>
      <c r="H30">
        <v>0.58729527496421829</v>
      </c>
      <c r="I30">
        <v>0.65526552655265535</v>
      </c>
      <c r="J30">
        <v>0.64486448644864491</v>
      </c>
      <c r="K30">
        <v>0.65489108910891092</v>
      </c>
    </row>
    <row r="31" spans="1:11" x14ac:dyDescent="0.25">
      <c r="A31" s="136" t="s">
        <v>190</v>
      </c>
      <c r="B31" s="137" t="s">
        <v>210</v>
      </c>
      <c r="C31" s="137">
        <v>1</v>
      </c>
      <c r="D31" s="137">
        <v>0.96455651793083597</v>
      </c>
      <c r="E31" s="134">
        <v>0.80668444202910838</v>
      </c>
      <c r="F31" s="134">
        <v>0.77713431720530535</v>
      </c>
      <c r="G31">
        <v>0.65173309783808564</v>
      </c>
      <c r="H31">
        <v>0.74329558237658877</v>
      </c>
      <c r="I31">
        <v>0.82168216821682172</v>
      </c>
      <c r="J31">
        <v>0.74887488748874875</v>
      </c>
      <c r="K31">
        <v>0.76403960396039605</v>
      </c>
    </row>
    <row r="32" spans="1:11" x14ac:dyDescent="0.25">
      <c r="A32" s="139" t="s">
        <v>190</v>
      </c>
      <c r="B32" s="134" t="s">
        <v>204</v>
      </c>
      <c r="C32" s="134">
        <v>1</v>
      </c>
      <c r="D32" s="134">
        <v>0.96455651793083597</v>
      </c>
      <c r="E32" s="134">
        <v>0.7642273661328397</v>
      </c>
      <c r="F32" s="134">
        <v>0.67999252755464223</v>
      </c>
      <c r="G32">
        <v>0.56430548715248885</v>
      </c>
      <c r="H32">
        <v>0.64235420699211376</v>
      </c>
      <c r="I32">
        <v>0.70727072707270733</v>
      </c>
      <c r="J32">
        <v>0.64486448644864491</v>
      </c>
      <c r="K32">
        <v>0.56757227722772285</v>
      </c>
    </row>
    <row r="33" spans="1:11" x14ac:dyDescent="0.25">
      <c r="A33" s="141" t="s">
        <v>190</v>
      </c>
      <c r="B33" s="135" t="s">
        <v>205</v>
      </c>
      <c r="C33" s="135">
        <v>1</v>
      </c>
      <c r="D33" s="135">
        <v>0.96455651793083597</v>
      </c>
      <c r="E33" s="134">
        <v>0.7642273661328397</v>
      </c>
      <c r="F33" s="134">
        <v>0.73297895827318571</v>
      </c>
      <c r="G33">
        <v>0.61994123940695944</v>
      </c>
      <c r="H33">
        <v>0.71576611636264098</v>
      </c>
      <c r="I33">
        <v>0.80088008800880084</v>
      </c>
      <c r="J33">
        <v>0.67606760676067612</v>
      </c>
      <c r="K33">
        <v>0.72038019801980213</v>
      </c>
    </row>
    <row r="34" spans="1:11" x14ac:dyDescent="0.25">
      <c r="A34" s="139" t="s">
        <v>190</v>
      </c>
      <c r="B34" s="134" t="s">
        <v>198</v>
      </c>
      <c r="C34" s="134">
        <v>1</v>
      </c>
      <c r="D34" s="134">
        <v>0.96455651793083597</v>
      </c>
      <c r="E34" s="134">
        <v>0.7642273661328397</v>
      </c>
      <c r="F34" s="134">
        <v>0.30908751252483735</v>
      </c>
      <c r="G34">
        <v>0.2861267258801351</v>
      </c>
      <c r="H34">
        <v>0.33035359216737287</v>
      </c>
      <c r="I34">
        <v>0.78007800780077996</v>
      </c>
      <c r="J34">
        <v>0.74887488748874875</v>
      </c>
      <c r="K34">
        <v>0.73129504950495061</v>
      </c>
    </row>
    <row r="35" spans="1:11" x14ac:dyDescent="0.25">
      <c r="A35" s="141" t="s">
        <v>190</v>
      </c>
      <c r="B35" s="135" t="s">
        <v>203</v>
      </c>
      <c r="C35" s="135">
        <v>1</v>
      </c>
      <c r="D35" s="135">
        <v>0.96455651793083597</v>
      </c>
      <c r="E35" s="134">
        <v>0.6793132143403019</v>
      </c>
      <c r="F35" s="134">
        <v>0.6181750250496747</v>
      </c>
      <c r="G35">
        <v>0.6358371686225226</v>
      </c>
      <c r="H35">
        <v>0.78917802573316831</v>
      </c>
      <c r="I35">
        <v>0.83208320832083205</v>
      </c>
      <c r="J35">
        <v>0.79047904790479051</v>
      </c>
      <c r="K35">
        <v>0.78586930693069312</v>
      </c>
    </row>
    <row r="36" spans="1:11" x14ac:dyDescent="0.25">
      <c r="A36" s="139" t="s">
        <v>190</v>
      </c>
      <c r="B36" s="134" t="s">
        <v>206</v>
      </c>
      <c r="C36" s="134">
        <v>1</v>
      </c>
      <c r="D36" s="134">
        <v>0.96455651793083597</v>
      </c>
      <c r="E36" s="134">
        <v>0.6793132143403019</v>
      </c>
      <c r="F36" s="134">
        <v>0.67116145576821828</v>
      </c>
      <c r="G36">
        <v>0.62529490746734395</v>
      </c>
      <c r="H36">
        <v>0.6595542136538991</v>
      </c>
      <c r="I36">
        <v>0.72807280728072798</v>
      </c>
      <c r="J36">
        <v>0.47844784478447838</v>
      </c>
      <c r="K36">
        <v>0.52391287128712871</v>
      </c>
    </row>
    <row r="37" spans="1:11" x14ac:dyDescent="0.25">
      <c r="A37" s="141" t="s">
        <v>190</v>
      </c>
      <c r="B37" s="135" t="s">
        <v>201</v>
      </c>
      <c r="C37" s="135">
        <v>1</v>
      </c>
      <c r="D37" s="135">
        <v>0.96455651793083597</v>
      </c>
      <c r="E37" s="134">
        <v>0.77426144150800125</v>
      </c>
      <c r="F37" s="134">
        <v>0.75218569396220103</v>
      </c>
      <c r="G37">
        <v>0.65173309783808564</v>
      </c>
      <c r="H37">
        <v>0.6882366503486933</v>
      </c>
      <c r="I37">
        <v>0.78007800780077996</v>
      </c>
      <c r="J37">
        <v>0.71767176717671755</v>
      </c>
      <c r="K37">
        <v>0.74220990099009931</v>
      </c>
    </row>
    <row r="38" spans="1:11" x14ac:dyDescent="0.25">
      <c r="A38" s="139" t="s">
        <v>190</v>
      </c>
      <c r="B38" s="134" t="s">
        <v>202</v>
      </c>
      <c r="C38" s="134">
        <v>1</v>
      </c>
      <c r="D38" s="134">
        <v>0.96455651793083597</v>
      </c>
      <c r="E38" s="134">
        <v>0.77426144150800125</v>
      </c>
      <c r="F38" s="134">
        <v>0.70648574291391397</v>
      </c>
      <c r="G38">
        <v>0.5722534517602702</v>
      </c>
      <c r="H38">
        <v>0.64235420699211376</v>
      </c>
      <c r="I38">
        <v>0.67606760676067612</v>
      </c>
      <c r="J38">
        <v>0.67606760676067612</v>
      </c>
      <c r="K38">
        <v>0.70946534653465354</v>
      </c>
    </row>
    <row r="39" spans="1:11" x14ac:dyDescent="0.25">
      <c r="A39" s="141" t="s">
        <v>190</v>
      </c>
      <c r="B39" s="135" t="s">
        <v>200</v>
      </c>
      <c r="C39" s="135">
        <v>1</v>
      </c>
      <c r="D39" s="135">
        <v>0.96455651793083597</v>
      </c>
      <c r="E39" s="134">
        <v>0.77426144150800125</v>
      </c>
      <c r="F39" s="134">
        <v>0.75218569396220103</v>
      </c>
      <c r="G39">
        <v>0.54046159332914423</v>
      </c>
      <c r="H39">
        <v>0.6595542136538991</v>
      </c>
      <c r="I39">
        <v>0.67554555586498499</v>
      </c>
      <c r="J39">
        <v>0.60379702770120203</v>
      </c>
      <c r="K39">
        <v>0.56003594107050014</v>
      </c>
    </row>
    <row r="40" spans="1:11" x14ac:dyDescent="0.25">
      <c r="A40" s="139" t="s">
        <v>190</v>
      </c>
      <c r="B40" s="134" t="s">
        <v>211</v>
      </c>
      <c r="C40" s="134">
        <v>1</v>
      </c>
      <c r="D40" s="134">
        <v>0.97979457699710004</v>
      </c>
      <c r="E40" s="134">
        <v>0.80668444202910838</v>
      </c>
      <c r="F40" s="134">
        <v>0.80349020383958181</v>
      </c>
      <c r="G40">
        <v>0.68734608380410001</v>
      </c>
      <c r="H40">
        <v>0.74775593095445037</v>
      </c>
      <c r="I40">
        <v>0.79174625406550136</v>
      </c>
      <c r="J40">
        <v>0.7333300193095329</v>
      </c>
      <c r="K40">
        <v>0.70668820303874091</v>
      </c>
    </row>
    <row r="41" spans="1:11" x14ac:dyDescent="0.25">
      <c r="A41" s="141" t="s">
        <v>190</v>
      </c>
      <c r="B41" s="135" t="s">
        <v>199</v>
      </c>
      <c r="C41" s="135">
        <v>1</v>
      </c>
      <c r="D41" s="135">
        <v>0.96455651793083597</v>
      </c>
      <c r="E41" s="134">
        <v>0.77426144150800125</v>
      </c>
      <c r="F41" s="134">
        <v>0.75218569396220103</v>
      </c>
      <c r="G41">
        <v>0.62529490746734395</v>
      </c>
      <c r="H41">
        <v>0.6595542136538991</v>
      </c>
      <c r="I41">
        <v>0.72807280728072798</v>
      </c>
      <c r="J41">
        <v>0.71767176717671755</v>
      </c>
      <c r="K41">
        <v>0.74220990099009931</v>
      </c>
    </row>
    <row r="42" spans="1:11" x14ac:dyDescent="0.25">
      <c r="A42" s="139" t="s">
        <v>190</v>
      </c>
      <c r="B42" s="134" t="s">
        <v>207</v>
      </c>
      <c r="C42" s="134">
        <v>1</v>
      </c>
      <c r="D42" s="134">
        <v>0.96455651793083597</v>
      </c>
      <c r="E42" s="134">
        <v>0.77426144150800125</v>
      </c>
      <c r="F42" s="134">
        <v>0.75218569396220103</v>
      </c>
      <c r="G42">
        <v>0.62529490746734395</v>
      </c>
      <c r="H42">
        <v>0.6595542136538991</v>
      </c>
      <c r="I42">
        <v>0.72807280728072798</v>
      </c>
      <c r="J42">
        <v>0.71767176717671755</v>
      </c>
      <c r="K42">
        <v>0.74220990099009931</v>
      </c>
    </row>
    <row r="43" spans="1:11" x14ac:dyDescent="0.25">
      <c r="A43" s="141" t="s">
        <v>190</v>
      </c>
      <c r="B43" s="135" t="s">
        <v>208</v>
      </c>
      <c r="C43" s="135">
        <v>1</v>
      </c>
      <c r="D43" s="135">
        <v>0.96455651793083597</v>
      </c>
      <c r="E43" s="134">
        <v>0.77426144150800125</v>
      </c>
      <c r="F43" s="134">
        <v>0.75218569396220103</v>
      </c>
      <c r="G43">
        <v>0.62529490746734395</v>
      </c>
      <c r="H43">
        <v>0.6595542136538991</v>
      </c>
      <c r="I43">
        <v>0.72807280728072798</v>
      </c>
      <c r="J43">
        <v>0.71767176717671755</v>
      </c>
      <c r="K43">
        <v>0.74220990099009931</v>
      </c>
    </row>
    <row r="44" spans="1:11" ht="15.75" thickBot="1" x14ac:dyDescent="0.3">
      <c r="A44" s="146" t="s">
        <v>190</v>
      </c>
      <c r="B44" s="147" t="s">
        <v>209</v>
      </c>
      <c r="C44" s="147">
        <v>1</v>
      </c>
      <c r="D44" s="147">
        <v>0.96455651793083597</v>
      </c>
      <c r="E44" s="134">
        <v>0.77426144150800125</v>
      </c>
      <c r="F44" s="134">
        <v>0.75218569396220103</v>
      </c>
      <c r="G44">
        <v>0.62529490746734395</v>
      </c>
      <c r="H44">
        <v>0.6595542136538991</v>
      </c>
      <c r="I44">
        <v>0.72807280728072798</v>
      </c>
      <c r="J44">
        <v>0.71767176717671755</v>
      </c>
      <c r="K44">
        <v>0.74220990099009931</v>
      </c>
    </row>
    <row r="45" spans="1:11" x14ac:dyDescent="0.25">
      <c r="A45" s="136" t="s">
        <v>184</v>
      </c>
      <c r="B45" s="137" t="s">
        <v>210</v>
      </c>
      <c r="C45" s="137">
        <v>1</v>
      </c>
      <c r="D45" s="137">
        <v>0.88810445596450405</v>
      </c>
      <c r="E45" s="134">
        <v>0.69629604469880935</v>
      </c>
      <c r="F45" s="134">
        <v>0.68882359934106607</v>
      </c>
      <c r="G45">
        <v>0.55635752254470727</v>
      </c>
      <c r="H45">
        <v>0.64235420699211376</v>
      </c>
      <c r="I45">
        <v>0.67606760676067612</v>
      </c>
      <c r="J45">
        <v>0.60326032603260316</v>
      </c>
      <c r="K45">
        <v>0.57848712871287133</v>
      </c>
    </row>
    <row r="46" spans="1:11" x14ac:dyDescent="0.25">
      <c r="A46" s="139" t="s">
        <v>184</v>
      </c>
      <c r="B46" s="134" t="s">
        <v>204</v>
      </c>
      <c r="C46" s="134">
        <v>1</v>
      </c>
      <c r="D46" s="134">
        <v>0.88810445596450405</v>
      </c>
      <c r="E46" s="134">
        <v>0.69629604469880935</v>
      </c>
      <c r="F46" s="134">
        <v>0.68882359934106607</v>
      </c>
      <c r="G46">
        <v>0.55635752254470727</v>
      </c>
      <c r="H46">
        <v>0.64235420699211376</v>
      </c>
      <c r="I46">
        <v>0.67606760676067612</v>
      </c>
      <c r="J46">
        <v>0.60326032603260316</v>
      </c>
      <c r="K46">
        <v>0.61123168316831678</v>
      </c>
    </row>
    <row r="47" spans="1:11" x14ac:dyDescent="0.25">
      <c r="A47" s="141" t="s">
        <v>184</v>
      </c>
      <c r="B47" s="135" t="s">
        <v>205</v>
      </c>
      <c r="C47" s="135">
        <v>1</v>
      </c>
      <c r="D47" s="135">
        <v>0.88810445596450405</v>
      </c>
      <c r="E47" s="134">
        <v>0.69629604469880935</v>
      </c>
      <c r="F47" s="134">
        <v>0.68882359934106607</v>
      </c>
      <c r="G47">
        <v>0.55635752254470727</v>
      </c>
      <c r="H47">
        <v>0.64235420699211376</v>
      </c>
      <c r="I47">
        <v>0.67606760676067612</v>
      </c>
      <c r="J47">
        <v>0.60326032603260316</v>
      </c>
      <c r="K47">
        <v>0.61123168316831678</v>
      </c>
    </row>
    <row r="48" spans="1:11" x14ac:dyDescent="0.25">
      <c r="A48" s="139" t="s">
        <v>184</v>
      </c>
      <c r="B48" s="134" t="s">
        <v>198</v>
      </c>
      <c r="C48" s="134">
        <v>1</v>
      </c>
      <c r="D48" s="134">
        <v>0.88810445596450405</v>
      </c>
      <c r="E48" s="134">
        <v>0.69629604469880935</v>
      </c>
      <c r="F48" s="134">
        <v>0.68882359934106607</v>
      </c>
      <c r="G48">
        <v>0.67557699166143026</v>
      </c>
      <c r="H48">
        <v>0.76164855971922041</v>
      </c>
      <c r="I48">
        <v>0.81128112811281117</v>
      </c>
      <c r="J48">
        <v>0.64486448644864491</v>
      </c>
      <c r="K48">
        <v>0.65489108910891092</v>
      </c>
    </row>
    <row r="49" spans="1:11" x14ac:dyDescent="0.25">
      <c r="A49" s="141" t="s">
        <v>184</v>
      </c>
      <c r="B49" s="135" t="s">
        <v>203</v>
      </c>
      <c r="C49" s="135">
        <v>1</v>
      </c>
      <c r="D49" s="135">
        <v>0.88810445596450405</v>
      </c>
      <c r="E49" s="134">
        <v>0.50948491075522628</v>
      </c>
      <c r="F49" s="134">
        <v>0.4415535893211962</v>
      </c>
      <c r="G49">
        <v>0.58814938097583336</v>
      </c>
      <c r="H49">
        <v>0.72494260503395713</v>
      </c>
      <c r="I49">
        <v>0.76967696769676963</v>
      </c>
      <c r="J49">
        <v>0.62406240624062403</v>
      </c>
      <c r="K49">
        <v>0.63306138613861374</v>
      </c>
    </row>
    <row r="50" spans="1:11" x14ac:dyDescent="0.25">
      <c r="A50" s="139" t="s">
        <v>184</v>
      </c>
      <c r="B50" s="134" t="s">
        <v>206</v>
      </c>
      <c r="C50" s="134">
        <v>1</v>
      </c>
      <c r="D50" s="134">
        <v>0.88810445596450405</v>
      </c>
      <c r="E50" s="134">
        <v>0.69629604469880935</v>
      </c>
      <c r="F50" s="134">
        <v>0.63583716862252249</v>
      </c>
      <c r="G50">
        <v>0.52456566411358108</v>
      </c>
      <c r="H50">
        <v>0.59647176363553434</v>
      </c>
      <c r="I50">
        <v>0.64486448644864491</v>
      </c>
      <c r="J50">
        <v>0.62406240624062403</v>
      </c>
      <c r="K50">
        <v>0.60031683168316841</v>
      </c>
    </row>
    <row r="51" spans="1:11" x14ac:dyDescent="0.25">
      <c r="A51" s="141" t="s">
        <v>184</v>
      </c>
      <c r="B51" s="135" t="s">
        <v>201</v>
      </c>
      <c r="C51" s="135">
        <v>1</v>
      </c>
      <c r="D51" s="135">
        <v>0.88810445596450405</v>
      </c>
      <c r="E51" s="134">
        <v>0.6793132143403019</v>
      </c>
      <c r="F51" s="134">
        <v>0.67116145576821828</v>
      </c>
      <c r="G51">
        <v>0.5722534517602702</v>
      </c>
      <c r="H51">
        <v>0.62400122964948201</v>
      </c>
      <c r="I51">
        <v>0.62406240624062403</v>
      </c>
      <c r="J51">
        <v>0.57205720572057206</v>
      </c>
      <c r="K51">
        <v>0.54574257425742556</v>
      </c>
    </row>
    <row r="52" spans="1:11" x14ac:dyDescent="0.25">
      <c r="A52" s="139" t="s">
        <v>184</v>
      </c>
      <c r="B52" s="134" t="s">
        <v>202</v>
      </c>
      <c r="C52" s="134">
        <v>1</v>
      </c>
      <c r="D52" s="134">
        <v>0.88810445596450405</v>
      </c>
      <c r="E52" s="134">
        <v>0.66763572729011345</v>
      </c>
      <c r="F52" s="134">
        <v>0.52986430718543542</v>
      </c>
      <c r="G52">
        <v>0.35765840735016896</v>
      </c>
      <c r="H52">
        <v>0.38541252419526828</v>
      </c>
      <c r="I52">
        <v>0.39523952395239526</v>
      </c>
      <c r="J52">
        <v>0.33283328332833279</v>
      </c>
      <c r="K52">
        <v>0.32744554455445546</v>
      </c>
    </row>
    <row r="53" spans="1:11" x14ac:dyDescent="0.25">
      <c r="A53" s="141" t="s">
        <v>184</v>
      </c>
      <c r="B53" s="135" t="s">
        <v>200</v>
      </c>
      <c r="C53" s="135">
        <v>1</v>
      </c>
      <c r="D53" s="135">
        <v>0.88810445596450405</v>
      </c>
      <c r="E53" s="134">
        <v>0.66763572729011345</v>
      </c>
      <c r="F53" s="134">
        <v>0.61635415189926013</v>
      </c>
      <c r="G53">
        <v>0.49211059513183519</v>
      </c>
      <c r="H53">
        <v>0.50295493595964991</v>
      </c>
      <c r="I53">
        <v>0.50275283005475779</v>
      </c>
      <c r="J53">
        <v>0.44098335557157647</v>
      </c>
      <c r="K53">
        <v>0.40305189035744249</v>
      </c>
    </row>
    <row r="54" spans="1:11" x14ac:dyDescent="0.25">
      <c r="A54" s="139" t="s">
        <v>184</v>
      </c>
      <c r="B54" s="134" t="s">
        <v>211</v>
      </c>
      <c r="C54" s="134">
        <v>1</v>
      </c>
      <c r="D54" s="134">
        <v>0.97979457699710004</v>
      </c>
      <c r="E54" s="134">
        <v>0.80668444202910838</v>
      </c>
      <c r="F54" s="134">
        <v>0.80349020383958181</v>
      </c>
      <c r="G54">
        <v>0.68734608380410001</v>
      </c>
      <c r="H54">
        <v>0.74775593095445037</v>
      </c>
      <c r="I54">
        <v>0.79174625406550136</v>
      </c>
      <c r="J54">
        <v>0.7333300193095329</v>
      </c>
      <c r="K54">
        <v>0.70668820303874091</v>
      </c>
    </row>
    <row r="55" spans="1:11" x14ac:dyDescent="0.25">
      <c r="A55" s="141" t="s">
        <v>184</v>
      </c>
      <c r="B55" s="135" t="s">
        <v>199</v>
      </c>
      <c r="C55" s="135">
        <v>1</v>
      </c>
      <c r="D55" s="135">
        <v>0.88810445596450405</v>
      </c>
      <c r="E55" s="134">
        <v>0.69629604469880935</v>
      </c>
      <c r="F55" s="134">
        <v>0.68882359934106607</v>
      </c>
      <c r="G55">
        <v>0.59609734558361493</v>
      </c>
      <c r="H55">
        <v>0.64235420699211376</v>
      </c>
      <c r="I55">
        <v>0.67606760676067612</v>
      </c>
      <c r="J55">
        <v>0.64486448644864491</v>
      </c>
      <c r="K55">
        <v>0.65489108910891092</v>
      </c>
    </row>
    <row r="56" spans="1:11" x14ac:dyDescent="0.25">
      <c r="A56" s="139" t="s">
        <v>184</v>
      </c>
      <c r="B56" s="134" t="s">
        <v>207</v>
      </c>
      <c r="C56" s="134">
        <v>1</v>
      </c>
      <c r="D56" s="134">
        <v>0.88810445596450405</v>
      </c>
      <c r="E56" s="134">
        <v>0.69629604469880935</v>
      </c>
      <c r="F56" s="134">
        <v>0.68882359934106607</v>
      </c>
      <c r="G56">
        <v>0.59609734558361493</v>
      </c>
      <c r="H56">
        <v>0.64235420699211376</v>
      </c>
      <c r="I56">
        <v>0.67606760676067612</v>
      </c>
      <c r="J56">
        <v>0.64486448644864491</v>
      </c>
      <c r="K56">
        <v>0.65489108910891092</v>
      </c>
    </row>
    <row r="57" spans="1:11" x14ac:dyDescent="0.25">
      <c r="A57" s="141" t="s">
        <v>184</v>
      </c>
      <c r="B57" s="135" t="s">
        <v>208</v>
      </c>
      <c r="C57" s="135">
        <v>1</v>
      </c>
      <c r="D57" s="135">
        <v>0.88810445596450405</v>
      </c>
      <c r="E57" s="134">
        <v>0.69629604469880935</v>
      </c>
      <c r="F57" s="134">
        <v>0.68882359934106607</v>
      </c>
      <c r="G57">
        <v>0.59609734558361493</v>
      </c>
      <c r="H57">
        <v>0.64235420699211376</v>
      </c>
      <c r="I57">
        <v>0.67606760676067612</v>
      </c>
      <c r="J57">
        <v>0.64486448644864491</v>
      </c>
      <c r="K57">
        <v>0.65489108910891092</v>
      </c>
    </row>
    <row r="58" spans="1:11" ht="15.75" thickBot="1" x14ac:dyDescent="0.3">
      <c r="A58" s="146" t="s">
        <v>184</v>
      </c>
      <c r="B58" s="147" t="s">
        <v>209</v>
      </c>
      <c r="C58" s="147">
        <v>1</v>
      </c>
      <c r="D58" s="147">
        <v>0.88810445596450405</v>
      </c>
      <c r="E58" s="134">
        <v>0.69629604469880935</v>
      </c>
      <c r="F58" s="134">
        <v>0.68882359934106607</v>
      </c>
      <c r="G58">
        <v>0.59609734558361493</v>
      </c>
      <c r="H58">
        <v>0.64235420699211376</v>
      </c>
      <c r="I58">
        <v>0.67606760676067612</v>
      </c>
      <c r="J58">
        <v>0.64486448644864491</v>
      </c>
      <c r="K58">
        <v>0.65489108910891092</v>
      </c>
    </row>
    <row r="59" spans="1:11" x14ac:dyDescent="0.25">
      <c r="A59" s="136" t="s">
        <v>191</v>
      </c>
      <c r="B59" s="137" t="s">
        <v>210</v>
      </c>
      <c r="C59" s="137">
        <v>1</v>
      </c>
      <c r="D59" s="137">
        <v>0.9</v>
      </c>
      <c r="E59" s="134">
        <v>0.72177029023657069</v>
      </c>
      <c r="F59" s="134">
        <v>0.70648574291391397</v>
      </c>
      <c r="G59">
        <v>0.59609734558361493</v>
      </c>
      <c r="H59">
        <v>0.64235420699211376</v>
      </c>
      <c r="I59">
        <v>0.70727072707270733</v>
      </c>
      <c r="J59">
        <v>0.65975980934571055</v>
      </c>
      <c r="K59">
        <v>0.57904340554013611</v>
      </c>
    </row>
    <row r="60" spans="1:11" x14ac:dyDescent="0.25">
      <c r="A60" s="139" t="s">
        <v>191</v>
      </c>
      <c r="B60" s="134" t="s">
        <v>204</v>
      </c>
      <c r="C60" s="134">
        <v>1</v>
      </c>
      <c r="D60" s="134">
        <v>1.2</v>
      </c>
      <c r="E60" s="134">
        <v>0.72177029023657069</v>
      </c>
      <c r="F60" s="134">
        <v>0.67116145576821828</v>
      </c>
      <c r="G60">
        <v>0.55635752254470727</v>
      </c>
      <c r="H60">
        <v>0.64235420699211376</v>
      </c>
      <c r="I60">
        <v>0.70727072707270733</v>
      </c>
      <c r="J60">
        <v>0.60326032603260316</v>
      </c>
      <c r="K60">
        <v>0.57904340554013611</v>
      </c>
    </row>
    <row r="61" spans="1:11" x14ac:dyDescent="0.25">
      <c r="A61" s="141" t="s">
        <v>191</v>
      </c>
      <c r="B61" s="135" t="s">
        <v>205</v>
      </c>
      <c r="C61" s="135">
        <v>1</v>
      </c>
      <c r="D61" s="135">
        <v>0.98</v>
      </c>
      <c r="E61" s="134">
        <v>0.72177029023657069</v>
      </c>
      <c r="F61" s="134">
        <v>0.70648574291391397</v>
      </c>
      <c r="G61">
        <v>0.59609734558361493</v>
      </c>
      <c r="H61">
        <v>0.64235420699211376</v>
      </c>
      <c r="I61">
        <v>0.72807280728072798</v>
      </c>
      <c r="J61">
        <v>0.67606760676067612</v>
      </c>
      <c r="K61">
        <v>0.54574257425742556</v>
      </c>
    </row>
    <row r="62" spans="1:11" x14ac:dyDescent="0.25">
      <c r="A62" s="139" t="s">
        <v>191</v>
      </c>
      <c r="B62" s="134" t="s">
        <v>198</v>
      </c>
      <c r="C62" s="134">
        <v>1</v>
      </c>
      <c r="D62" s="134">
        <v>0.98</v>
      </c>
      <c r="E62" s="134">
        <v>0.72177029023657069</v>
      </c>
      <c r="F62" s="134">
        <v>0.70648574291391397</v>
      </c>
      <c r="G62">
        <v>0.59609734558361493</v>
      </c>
      <c r="H62">
        <v>0.64235420699211376</v>
      </c>
      <c r="I62">
        <v>0.78007800780077996</v>
      </c>
      <c r="J62">
        <v>0.62406240624062403</v>
      </c>
      <c r="K62">
        <v>0.54574257425742556</v>
      </c>
    </row>
    <row r="63" spans="1:11" x14ac:dyDescent="0.25">
      <c r="A63" s="141" t="s">
        <v>191</v>
      </c>
      <c r="B63" s="135" t="s">
        <v>203</v>
      </c>
      <c r="C63" s="135">
        <v>1</v>
      </c>
      <c r="D63" s="135">
        <v>0.98</v>
      </c>
      <c r="E63" s="134">
        <v>0.6793132143403019</v>
      </c>
      <c r="F63" s="134">
        <v>0.66233038398179434</v>
      </c>
      <c r="G63">
        <v>0.5484095579369257</v>
      </c>
      <c r="H63">
        <v>0.59647176363553434</v>
      </c>
      <c r="I63">
        <v>0.67606760676067612</v>
      </c>
      <c r="J63">
        <v>0.62406240624062403</v>
      </c>
      <c r="K63">
        <v>0.54574257425742556</v>
      </c>
    </row>
    <row r="64" spans="1:11" x14ac:dyDescent="0.25">
      <c r="A64" s="139" t="s">
        <v>191</v>
      </c>
      <c r="B64" s="134" t="s">
        <v>206</v>
      </c>
      <c r="C64" s="134">
        <v>1</v>
      </c>
      <c r="D64" s="134">
        <v>0.98</v>
      </c>
      <c r="E64" s="134">
        <v>0.72177029023657069</v>
      </c>
      <c r="F64" s="134">
        <v>0.70648574291391397</v>
      </c>
      <c r="G64">
        <v>0.5484095579369257</v>
      </c>
      <c r="H64">
        <v>0.59647176363553434</v>
      </c>
      <c r="I64">
        <v>0.67606760676067612</v>
      </c>
      <c r="J64">
        <v>0.62406240624062403</v>
      </c>
      <c r="K64">
        <v>0.54574257425742556</v>
      </c>
    </row>
    <row r="65" spans="1:11" x14ac:dyDescent="0.25">
      <c r="A65" s="141" t="s">
        <v>191</v>
      </c>
      <c r="B65" s="135" t="s">
        <v>201</v>
      </c>
      <c r="C65" s="135">
        <v>1</v>
      </c>
      <c r="D65" s="135">
        <v>0.98</v>
      </c>
      <c r="E65" s="134">
        <v>0.72177029023657069</v>
      </c>
      <c r="F65" s="134">
        <v>0.70648574291391397</v>
      </c>
      <c r="G65">
        <v>0.59609734558361493</v>
      </c>
      <c r="H65">
        <v>0.64235420699211376</v>
      </c>
      <c r="I65">
        <v>0.70727072707270733</v>
      </c>
      <c r="J65">
        <v>0.61577582205599624</v>
      </c>
      <c r="K65">
        <v>0.54044051183746145</v>
      </c>
    </row>
    <row r="66" spans="1:11" x14ac:dyDescent="0.25">
      <c r="A66" s="139" t="s">
        <v>191</v>
      </c>
      <c r="B66" s="134" t="s">
        <v>202</v>
      </c>
      <c r="C66" s="134">
        <v>1</v>
      </c>
      <c r="D66" s="134">
        <v>0.91912489452065504</v>
      </c>
      <c r="E66" s="134">
        <v>0.70452767365793179</v>
      </c>
      <c r="F66" s="134">
        <v>0.65588221261178192</v>
      </c>
      <c r="G66">
        <v>0.54046159332914423</v>
      </c>
      <c r="H66">
        <v>0.55058932027895469</v>
      </c>
      <c r="I66">
        <v>0.60326032603260316</v>
      </c>
      <c r="J66">
        <v>0.56165616561656173</v>
      </c>
      <c r="K66">
        <v>0.49116831683168333</v>
      </c>
    </row>
    <row r="67" spans="1:11" x14ac:dyDescent="0.25">
      <c r="A67" s="141" t="s">
        <v>191</v>
      </c>
      <c r="B67" s="135" t="s">
        <v>200</v>
      </c>
      <c r="C67" s="135">
        <v>1</v>
      </c>
      <c r="D67" s="135">
        <v>0.91912489452065504</v>
      </c>
      <c r="E67" s="134">
        <v>0.70452767365793179</v>
      </c>
      <c r="F67" s="134">
        <v>0.65588221261178192</v>
      </c>
      <c r="G67">
        <v>0.52283411150555426</v>
      </c>
      <c r="H67">
        <v>0.52831481775477296</v>
      </c>
      <c r="I67">
        <v>0.51708986269001755</v>
      </c>
      <c r="J67">
        <v>0.43983987289714044</v>
      </c>
      <c r="K67">
        <v>0.38602893702675783</v>
      </c>
    </row>
    <row r="68" spans="1:11" x14ac:dyDescent="0.25">
      <c r="A68" s="139" t="s">
        <v>191</v>
      </c>
      <c r="B68" s="134" t="s">
        <v>211</v>
      </c>
      <c r="C68" s="134">
        <v>1</v>
      </c>
      <c r="D68" s="134">
        <v>0.97979457699710004</v>
      </c>
      <c r="E68" s="134">
        <v>0.80668444202910838</v>
      </c>
      <c r="F68" s="134">
        <v>0.80349020383958181</v>
      </c>
      <c r="G68">
        <v>0.68734608380410001</v>
      </c>
      <c r="H68">
        <v>0.74775593095445037</v>
      </c>
      <c r="I68">
        <v>0.79174625406550136</v>
      </c>
      <c r="J68">
        <v>0.7333300193095329</v>
      </c>
      <c r="K68">
        <v>0.70668820303874091</v>
      </c>
    </row>
    <row r="69" spans="1:11" x14ac:dyDescent="0.25">
      <c r="A69" s="141" t="s">
        <v>191</v>
      </c>
      <c r="B69" s="135" t="s">
        <v>199</v>
      </c>
      <c r="C69" s="135">
        <v>1</v>
      </c>
      <c r="D69" s="135">
        <v>0.98</v>
      </c>
      <c r="E69" s="134">
        <v>0.72177029023657069</v>
      </c>
      <c r="F69" s="134">
        <v>0.70648574291391397</v>
      </c>
      <c r="G69">
        <v>0.59609734558361493</v>
      </c>
      <c r="H69">
        <v>0.64235420699211376</v>
      </c>
      <c r="I69">
        <v>0.70727072707270733</v>
      </c>
      <c r="J69">
        <v>0.65975980934571055</v>
      </c>
      <c r="K69">
        <v>0.57904340554013611</v>
      </c>
    </row>
    <row r="70" spans="1:11" x14ac:dyDescent="0.25">
      <c r="A70" s="139" t="s">
        <v>191</v>
      </c>
      <c r="B70" s="134" t="s">
        <v>207</v>
      </c>
      <c r="C70" s="134">
        <v>1</v>
      </c>
      <c r="D70" s="134">
        <v>0.98</v>
      </c>
      <c r="E70" s="134">
        <v>0.72177029023657069</v>
      </c>
      <c r="F70" s="134">
        <v>0.70648574291391397</v>
      </c>
      <c r="G70">
        <v>0.59609734558361493</v>
      </c>
      <c r="H70">
        <v>0.64235420699211376</v>
      </c>
      <c r="I70">
        <v>0.70727072707270733</v>
      </c>
      <c r="J70">
        <v>0.65975980934571055</v>
      </c>
      <c r="K70">
        <v>0.57904340554013611</v>
      </c>
    </row>
    <row r="71" spans="1:11" x14ac:dyDescent="0.25">
      <c r="A71" s="141" t="s">
        <v>191</v>
      </c>
      <c r="B71" s="135" t="s">
        <v>208</v>
      </c>
      <c r="C71" s="135">
        <v>1</v>
      </c>
      <c r="D71" s="135">
        <v>0.98</v>
      </c>
      <c r="E71" s="134">
        <v>0.72177029023657069</v>
      </c>
      <c r="F71" s="134">
        <v>0.70648574291391397</v>
      </c>
      <c r="G71">
        <v>0.59609734558361493</v>
      </c>
      <c r="H71">
        <v>0.64235420699211376</v>
      </c>
      <c r="I71">
        <v>0.70727072707270733</v>
      </c>
      <c r="J71">
        <v>0.65975980934571055</v>
      </c>
      <c r="K71">
        <v>0.57904340554013611</v>
      </c>
    </row>
    <row r="72" spans="1:11" ht="15.75" thickBot="1" x14ac:dyDescent="0.3">
      <c r="A72" s="146" t="s">
        <v>191</v>
      </c>
      <c r="B72" s="147" t="s">
        <v>209</v>
      </c>
      <c r="C72" s="147">
        <v>1</v>
      </c>
      <c r="D72" s="147">
        <v>0.98</v>
      </c>
      <c r="E72" s="134">
        <v>0.72177029023657069</v>
      </c>
      <c r="F72" s="134">
        <v>0.70648574291391397</v>
      </c>
      <c r="G72">
        <v>0.59609734558361493</v>
      </c>
      <c r="H72">
        <v>0.64235420699211376</v>
      </c>
      <c r="I72">
        <v>0.70727072707270733</v>
      </c>
      <c r="J72">
        <v>0.65975980934571055</v>
      </c>
      <c r="K72">
        <v>0.57904340554013611</v>
      </c>
    </row>
    <row r="73" spans="1:11" x14ac:dyDescent="0.25">
      <c r="A73" s="136" t="s">
        <v>185</v>
      </c>
      <c r="B73" s="137" t="s">
        <v>210</v>
      </c>
      <c r="C73" s="137">
        <v>1</v>
      </c>
      <c r="D73" s="137">
        <v>0.9</v>
      </c>
      <c r="E73" s="134">
        <v>0.71327887505731691</v>
      </c>
      <c r="F73" s="134">
        <v>0.68882359934106607</v>
      </c>
      <c r="G73">
        <v>0.61994123940695944</v>
      </c>
      <c r="H73">
        <v>0.6882366503486933</v>
      </c>
      <c r="I73">
        <v>0.73495983683244415</v>
      </c>
      <c r="J73">
        <v>0.67089290581239491</v>
      </c>
      <c r="K73">
        <v>0.63679596317776632</v>
      </c>
    </row>
    <row r="74" spans="1:11" x14ac:dyDescent="0.25">
      <c r="A74" s="139" t="s">
        <v>185</v>
      </c>
      <c r="B74" s="134" t="s">
        <v>204</v>
      </c>
      <c r="C74" s="134">
        <v>1</v>
      </c>
      <c r="D74" s="134">
        <v>1</v>
      </c>
      <c r="E74" s="134">
        <v>0.71327887505731691</v>
      </c>
      <c r="F74" s="134">
        <v>0.66233038398179434</v>
      </c>
      <c r="G74">
        <v>0.58814938097583336</v>
      </c>
      <c r="H74">
        <v>0.6882366503486933</v>
      </c>
      <c r="I74">
        <v>0.73495983683244415</v>
      </c>
      <c r="J74">
        <v>0.67089290581239491</v>
      </c>
      <c r="K74">
        <v>0.63679596317776632</v>
      </c>
    </row>
    <row r="75" spans="1:11" x14ac:dyDescent="0.25">
      <c r="A75" s="141" t="s">
        <v>185</v>
      </c>
      <c r="B75" s="135" t="s">
        <v>205</v>
      </c>
      <c r="C75" s="135">
        <v>1</v>
      </c>
      <c r="D75" s="135">
        <v>0.9</v>
      </c>
      <c r="E75" s="134">
        <v>0.71327887505731691</v>
      </c>
      <c r="F75" s="134">
        <v>0.70648574291391397</v>
      </c>
      <c r="G75">
        <v>0.61994123940695944</v>
      </c>
      <c r="H75">
        <v>0.6882366503486933</v>
      </c>
      <c r="I75">
        <v>0.73495983683244415</v>
      </c>
      <c r="J75">
        <v>0.67089290581239491</v>
      </c>
      <c r="K75">
        <v>0.63679596317776632</v>
      </c>
    </row>
    <row r="76" spans="1:11" x14ac:dyDescent="0.25">
      <c r="A76" s="139" t="s">
        <v>185</v>
      </c>
      <c r="B76" s="134" t="s">
        <v>198</v>
      </c>
      <c r="C76" s="134">
        <v>1</v>
      </c>
      <c r="D76" s="134">
        <v>0.8</v>
      </c>
      <c r="E76" s="134">
        <v>0.71327887505731691</v>
      </c>
      <c r="F76" s="134">
        <v>0.70648574291391397</v>
      </c>
      <c r="G76">
        <v>0.66762902705364868</v>
      </c>
      <c r="H76">
        <v>0.7524720710479047</v>
      </c>
      <c r="I76">
        <v>0.82168216821682172</v>
      </c>
      <c r="J76">
        <v>0.67089290581239491</v>
      </c>
      <c r="K76">
        <v>0.54574257425742556</v>
      </c>
    </row>
    <row r="77" spans="1:11" x14ac:dyDescent="0.25">
      <c r="A77" s="141" t="s">
        <v>185</v>
      </c>
      <c r="B77" s="135" t="s">
        <v>203</v>
      </c>
      <c r="C77" s="135">
        <v>1</v>
      </c>
      <c r="D77" s="135">
        <v>0.9</v>
      </c>
      <c r="E77" s="134">
        <v>0.71327887505731691</v>
      </c>
      <c r="F77" s="134">
        <v>0.68882359934106607</v>
      </c>
      <c r="G77">
        <v>0.61994123940695944</v>
      </c>
      <c r="H77">
        <v>0.6882366503486933</v>
      </c>
      <c r="I77">
        <v>0.73495983683244415</v>
      </c>
      <c r="J77">
        <v>0.67089290581239491</v>
      </c>
      <c r="K77">
        <v>0.63679596317776632</v>
      </c>
    </row>
    <row r="78" spans="1:11" x14ac:dyDescent="0.25">
      <c r="A78" s="139" t="s">
        <v>185</v>
      </c>
      <c r="B78" s="134" t="s">
        <v>206</v>
      </c>
      <c r="C78" s="134">
        <v>1</v>
      </c>
      <c r="D78" s="134">
        <v>0.9</v>
      </c>
      <c r="E78" s="134">
        <v>0.71327887505731691</v>
      </c>
      <c r="F78" s="134">
        <v>0.68882359934106607</v>
      </c>
      <c r="G78">
        <v>0.61994123940695944</v>
      </c>
      <c r="H78">
        <v>0.6882366503486933</v>
      </c>
      <c r="I78">
        <v>0.73495983683244415</v>
      </c>
      <c r="J78">
        <v>0.67089290581239491</v>
      </c>
      <c r="K78">
        <v>0.63679596317776632</v>
      </c>
    </row>
    <row r="79" spans="1:11" x14ac:dyDescent="0.25">
      <c r="A79" s="141" t="s">
        <v>185</v>
      </c>
      <c r="B79" s="135" t="s">
        <v>201</v>
      </c>
      <c r="C79" s="135">
        <v>1</v>
      </c>
      <c r="D79" s="135">
        <v>0.9</v>
      </c>
      <c r="E79" s="134">
        <v>0.68780462951955568</v>
      </c>
      <c r="F79" s="134">
        <v>0.70648574291391397</v>
      </c>
      <c r="G79">
        <v>0.61994123940695944</v>
      </c>
      <c r="H79">
        <v>0.6882366503486933</v>
      </c>
      <c r="I79">
        <v>0.73495983683244415</v>
      </c>
      <c r="J79">
        <v>0.67089290581239491</v>
      </c>
      <c r="K79">
        <v>0.63679596317776632</v>
      </c>
    </row>
    <row r="80" spans="1:11" x14ac:dyDescent="0.25">
      <c r="A80" s="139" t="s">
        <v>185</v>
      </c>
      <c r="B80" s="134" t="s">
        <v>202</v>
      </c>
      <c r="C80" s="134">
        <v>1</v>
      </c>
      <c r="D80" s="134">
        <v>0.97066605609340095</v>
      </c>
      <c r="E80" s="134">
        <v>0.7642273661328397</v>
      </c>
      <c r="F80" s="134">
        <v>0.75064110184603361</v>
      </c>
      <c r="G80">
        <v>0.60404531019139651</v>
      </c>
      <c r="H80">
        <v>0.67906016167737737</v>
      </c>
      <c r="I80">
        <v>0.68646864686468645</v>
      </c>
      <c r="J80">
        <v>0.62406240624062403</v>
      </c>
      <c r="K80">
        <v>0.60031683168316841</v>
      </c>
    </row>
    <row r="81" spans="1:11" x14ac:dyDescent="0.25">
      <c r="A81" s="141" t="s">
        <v>185</v>
      </c>
      <c r="B81" s="135" t="s">
        <v>200</v>
      </c>
      <c r="C81" s="135">
        <v>1</v>
      </c>
      <c r="D81" s="135">
        <v>0.97066605609340095</v>
      </c>
      <c r="E81" s="134">
        <v>0.78848285958120667</v>
      </c>
      <c r="F81" s="134">
        <v>0.77666461674795817</v>
      </c>
      <c r="G81">
        <v>0.65582659323544801</v>
      </c>
      <c r="H81">
        <v>0.70391356366721813</v>
      </c>
      <c r="I81">
        <v>0.76967696769676963</v>
      </c>
      <c r="J81">
        <v>0.71767176717671755</v>
      </c>
      <c r="K81">
        <v>0.68763564356435647</v>
      </c>
    </row>
    <row r="82" spans="1:11" x14ac:dyDescent="0.25">
      <c r="A82" s="139" t="s">
        <v>185</v>
      </c>
      <c r="B82" s="134" t="s">
        <v>211</v>
      </c>
      <c r="C82" s="134">
        <v>1</v>
      </c>
      <c r="D82" s="134">
        <v>0.97979457699710004</v>
      </c>
      <c r="E82" s="134">
        <v>0.80668444202910838</v>
      </c>
      <c r="F82" s="134">
        <v>0.80349020383958181</v>
      </c>
      <c r="G82">
        <v>0.68734608380410001</v>
      </c>
      <c r="H82">
        <v>0.74775593095445037</v>
      </c>
      <c r="I82">
        <v>0.79174625406550136</v>
      </c>
      <c r="J82">
        <v>0.7333300193095329</v>
      </c>
      <c r="K82">
        <v>0.70668820303874091</v>
      </c>
    </row>
    <row r="83" spans="1:11" x14ac:dyDescent="0.25">
      <c r="A83" s="141" t="s">
        <v>185</v>
      </c>
      <c r="B83" s="135" t="s">
        <v>199</v>
      </c>
      <c r="C83" s="135">
        <v>1</v>
      </c>
      <c r="D83" s="135">
        <v>0.9</v>
      </c>
      <c r="E83" s="134">
        <v>0.71327887505731691</v>
      </c>
      <c r="F83" s="134">
        <v>0.70648574291391397</v>
      </c>
      <c r="G83">
        <v>0.61994123940695944</v>
      </c>
      <c r="H83">
        <v>0.6882366503486933</v>
      </c>
      <c r="I83">
        <v>0.73495983683244415</v>
      </c>
      <c r="J83">
        <v>0.67089290581239491</v>
      </c>
      <c r="K83">
        <v>0.63679596317776632</v>
      </c>
    </row>
    <row r="84" spans="1:11" x14ac:dyDescent="0.25">
      <c r="A84" s="139" t="s">
        <v>185</v>
      </c>
      <c r="B84" s="134" t="s">
        <v>207</v>
      </c>
      <c r="C84" s="134">
        <v>1</v>
      </c>
      <c r="D84" s="134">
        <v>0.9</v>
      </c>
      <c r="E84" s="134">
        <v>0.71327887505731691</v>
      </c>
      <c r="F84" s="134">
        <v>0.70648574291391397</v>
      </c>
      <c r="G84">
        <v>0.61994123940695944</v>
      </c>
      <c r="H84">
        <v>0.6882366503486933</v>
      </c>
      <c r="I84">
        <v>0.73495983683244415</v>
      </c>
      <c r="J84">
        <v>0.67089290581239491</v>
      </c>
      <c r="K84">
        <v>0.63679596317776632</v>
      </c>
    </row>
    <row r="85" spans="1:11" x14ac:dyDescent="0.25">
      <c r="A85" s="141" t="s">
        <v>185</v>
      </c>
      <c r="B85" s="135" t="s">
        <v>208</v>
      </c>
      <c r="C85" s="135">
        <v>1</v>
      </c>
      <c r="D85" s="135">
        <v>0.9</v>
      </c>
      <c r="E85" s="134">
        <v>0.71327887505731691</v>
      </c>
      <c r="F85" s="134">
        <v>0.70648574291391397</v>
      </c>
      <c r="G85">
        <v>0.61994123940695944</v>
      </c>
      <c r="H85">
        <v>0.6882366503486933</v>
      </c>
      <c r="I85">
        <v>0.73495983683244415</v>
      </c>
      <c r="J85">
        <v>0.67089290581239491</v>
      </c>
      <c r="K85">
        <v>0.63679596317776632</v>
      </c>
    </row>
    <row r="86" spans="1:11" ht="15.75" thickBot="1" x14ac:dyDescent="0.3">
      <c r="A86" s="146" t="s">
        <v>185</v>
      </c>
      <c r="B86" s="147" t="s">
        <v>209</v>
      </c>
      <c r="C86" s="147">
        <v>1</v>
      </c>
      <c r="D86" s="147">
        <v>0.9</v>
      </c>
      <c r="E86" s="134">
        <v>0.71327887505731691</v>
      </c>
      <c r="F86" s="134">
        <v>0.70648574291391397</v>
      </c>
      <c r="G86">
        <v>0.61994123940695944</v>
      </c>
      <c r="H86">
        <v>0.6882366503486933</v>
      </c>
      <c r="I86">
        <v>0.73495983683244415</v>
      </c>
      <c r="J86">
        <v>0.67089290581239491</v>
      </c>
      <c r="K86">
        <v>0.63679596317776632</v>
      </c>
    </row>
    <row r="87" spans="1:11" x14ac:dyDescent="0.25">
      <c r="A87" s="136" t="s">
        <v>186</v>
      </c>
      <c r="B87" s="137" t="s">
        <v>210</v>
      </c>
      <c r="C87" s="137">
        <v>1</v>
      </c>
      <c r="D87" s="137">
        <v>0.92</v>
      </c>
      <c r="E87" s="134">
        <v>0.78121019649134715</v>
      </c>
      <c r="F87" s="134">
        <v>0.77713431720530535</v>
      </c>
      <c r="G87">
        <v>0.68352495626921173</v>
      </c>
      <c r="H87">
        <v>0.78917802573316831</v>
      </c>
      <c r="I87">
        <v>0.83208320832083205</v>
      </c>
      <c r="J87">
        <v>0.81128112811281117</v>
      </c>
      <c r="K87">
        <v>0.81861386138613867</v>
      </c>
    </row>
    <row r="88" spans="1:11" x14ac:dyDescent="0.25">
      <c r="A88" s="139" t="s">
        <v>186</v>
      </c>
      <c r="B88" s="134" t="s">
        <v>204</v>
      </c>
      <c r="C88" s="134">
        <v>1</v>
      </c>
      <c r="D88" s="134">
        <v>0.92</v>
      </c>
      <c r="E88" s="134">
        <v>0.7642273661328397</v>
      </c>
      <c r="F88" s="134">
        <v>0.75947217363245745</v>
      </c>
      <c r="G88">
        <v>0.66762902705364868</v>
      </c>
      <c r="H88">
        <v>0.71576611636264098</v>
      </c>
      <c r="I88">
        <v>0.74887488748874875</v>
      </c>
      <c r="J88">
        <v>0.73847384738473854</v>
      </c>
      <c r="K88">
        <v>0.76403960396039605</v>
      </c>
    </row>
    <row r="89" spans="1:11" x14ac:dyDescent="0.25">
      <c r="A89" s="141" t="s">
        <v>186</v>
      </c>
      <c r="B89" s="135" t="s">
        <v>205</v>
      </c>
      <c r="C89" s="135">
        <v>1</v>
      </c>
      <c r="D89" s="135">
        <v>0.92</v>
      </c>
      <c r="E89" s="134">
        <v>0.78121019649134715</v>
      </c>
      <c r="F89" s="134">
        <v>0.77713431720530535</v>
      </c>
      <c r="G89">
        <v>0.71531681470033792</v>
      </c>
      <c r="H89">
        <v>0.82588398041843192</v>
      </c>
      <c r="I89">
        <v>0.91529152915291523</v>
      </c>
      <c r="J89">
        <v>0.81128112811281117</v>
      </c>
      <c r="K89">
        <v>0.81861386138613867</v>
      </c>
    </row>
    <row r="90" spans="1:11" x14ac:dyDescent="0.25">
      <c r="A90" s="139" t="s">
        <v>186</v>
      </c>
      <c r="B90" s="134" t="s">
        <v>198</v>
      </c>
      <c r="C90" s="134">
        <v>1</v>
      </c>
      <c r="D90" s="134">
        <v>0.92</v>
      </c>
      <c r="E90" s="134">
        <v>0.72898799313893636</v>
      </c>
      <c r="F90" s="134">
        <v>0.71355060034305318</v>
      </c>
      <c r="G90">
        <v>0.60205831903945117</v>
      </c>
      <c r="H90">
        <v>0.66181818181818175</v>
      </c>
      <c r="I90">
        <v>0.68282828282828278</v>
      </c>
      <c r="J90">
        <v>0.63030303030303025</v>
      </c>
      <c r="K90">
        <v>0.60632000000000008</v>
      </c>
    </row>
    <row r="91" spans="1:11" x14ac:dyDescent="0.25">
      <c r="A91" s="141" t="s">
        <v>186</v>
      </c>
      <c r="B91" s="135" t="s">
        <v>203</v>
      </c>
      <c r="C91" s="135">
        <v>1</v>
      </c>
      <c r="D91" s="135">
        <v>0.92</v>
      </c>
      <c r="E91" s="134">
        <v>0.59439906254776409</v>
      </c>
      <c r="F91" s="134">
        <v>0.60051288147682691</v>
      </c>
      <c r="G91">
        <v>0.51661769950579972</v>
      </c>
      <c r="H91">
        <v>0.59647176363553434</v>
      </c>
      <c r="I91">
        <v>0.70727072707270733</v>
      </c>
      <c r="J91">
        <v>0.67606760676067612</v>
      </c>
      <c r="K91">
        <v>0.6767207920792081</v>
      </c>
    </row>
    <row r="92" spans="1:11" x14ac:dyDescent="0.25">
      <c r="A92" s="139" t="s">
        <v>186</v>
      </c>
      <c r="B92" s="134" t="s">
        <v>206</v>
      </c>
      <c r="C92" s="134">
        <v>1</v>
      </c>
      <c r="D92" s="134">
        <v>0.92</v>
      </c>
      <c r="E92" s="134">
        <v>0.78121019649134715</v>
      </c>
      <c r="F92" s="134">
        <v>0.77713431720530535</v>
      </c>
      <c r="G92">
        <v>0.6358371686225226</v>
      </c>
      <c r="H92">
        <v>0.69741313902000912</v>
      </c>
      <c r="I92">
        <v>0.76967696769676963</v>
      </c>
      <c r="J92">
        <v>0.75927592759275919</v>
      </c>
      <c r="K92">
        <v>0.78586930693069312</v>
      </c>
    </row>
    <row r="93" spans="1:11" x14ac:dyDescent="0.25">
      <c r="A93" s="141" t="s">
        <v>186</v>
      </c>
      <c r="B93" s="135" t="s">
        <v>201</v>
      </c>
      <c r="C93" s="135">
        <v>1</v>
      </c>
      <c r="D93" s="135">
        <v>0.98336480650328195</v>
      </c>
      <c r="E93" s="134">
        <v>0.82245290658780112</v>
      </c>
      <c r="F93" s="134">
        <v>0.83895181971027277</v>
      </c>
      <c r="G93">
        <v>0.74710867313146401</v>
      </c>
      <c r="H93">
        <v>0.85341344643237982</v>
      </c>
      <c r="I93">
        <v>0.95689568956895676</v>
      </c>
      <c r="J93">
        <v>0.91529152915291523</v>
      </c>
      <c r="K93">
        <v>0.91684752475247544</v>
      </c>
    </row>
    <row r="94" spans="1:11" x14ac:dyDescent="0.25">
      <c r="A94" s="139" t="s">
        <v>186</v>
      </c>
      <c r="B94" s="134" t="s">
        <v>202</v>
      </c>
      <c r="C94" s="134">
        <v>1</v>
      </c>
      <c r="D94" s="134">
        <v>0.98336480650328195</v>
      </c>
      <c r="E94" s="134">
        <v>0.82245290658780112</v>
      </c>
      <c r="F94" s="134">
        <v>0.83840600878203264</v>
      </c>
      <c r="G94">
        <v>0.73488669860222433</v>
      </c>
      <c r="H94">
        <v>0.83506046908974785</v>
      </c>
      <c r="I94">
        <v>0.92569256925692556</v>
      </c>
      <c r="J94">
        <v>0.88408840884088402</v>
      </c>
      <c r="K94">
        <v>0.8731881188118813</v>
      </c>
    </row>
    <row r="95" spans="1:11" x14ac:dyDescent="0.25">
      <c r="A95" s="141" t="s">
        <v>186</v>
      </c>
      <c r="B95" s="135" t="s">
        <v>200</v>
      </c>
      <c r="C95" s="135">
        <v>1</v>
      </c>
      <c r="D95" s="135">
        <v>0.98336480650328195</v>
      </c>
      <c r="E95" s="134">
        <v>0.82245290658780112</v>
      </c>
      <c r="F95" s="134">
        <v>0.83840600878203264</v>
      </c>
      <c r="G95">
        <v>0.73488669860222433</v>
      </c>
      <c r="H95">
        <v>0.82057407864039245</v>
      </c>
      <c r="I95">
        <v>0.89270234483671551</v>
      </c>
      <c r="J95">
        <v>0.86328632863286314</v>
      </c>
      <c r="K95">
        <v>0.8731881188118813</v>
      </c>
    </row>
    <row r="96" spans="1:11" x14ac:dyDescent="0.25">
      <c r="A96" s="139" t="s">
        <v>186</v>
      </c>
      <c r="B96" s="134" t="s">
        <v>211</v>
      </c>
      <c r="C96" s="134">
        <v>1</v>
      </c>
      <c r="D96" s="134">
        <v>0.97979457699710004</v>
      </c>
      <c r="E96" s="134">
        <v>0.80668444202910838</v>
      </c>
      <c r="F96" s="134">
        <v>0.80349020383958181</v>
      </c>
      <c r="G96">
        <v>0.68734608380410001</v>
      </c>
      <c r="H96">
        <v>0.74775593095445037</v>
      </c>
      <c r="I96">
        <v>0.79174625406550136</v>
      </c>
      <c r="J96">
        <v>0.7333300193095329</v>
      </c>
      <c r="K96">
        <v>0.70668820303874091</v>
      </c>
    </row>
    <row r="97" spans="1:11" x14ac:dyDescent="0.25">
      <c r="A97" s="141" t="s">
        <v>186</v>
      </c>
      <c r="B97" s="135" t="s">
        <v>199</v>
      </c>
      <c r="C97" s="135">
        <v>1</v>
      </c>
      <c r="D97" s="135">
        <v>0.92</v>
      </c>
      <c r="E97" s="134">
        <v>0.78121019649134715</v>
      </c>
      <c r="F97" s="134">
        <v>0.77713431720530535</v>
      </c>
      <c r="G97">
        <v>0.68352495626921173</v>
      </c>
      <c r="H97">
        <v>0.78917802573316831</v>
      </c>
      <c r="I97">
        <v>0.83208320832083205</v>
      </c>
      <c r="J97">
        <v>0.81128112811281117</v>
      </c>
      <c r="K97">
        <v>0.81861386138613867</v>
      </c>
    </row>
    <row r="98" spans="1:11" x14ac:dyDescent="0.25">
      <c r="A98" s="139" t="s">
        <v>186</v>
      </c>
      <c r="B98" s="134" t="s">
        <v>207</v>
      </c>
      <c r="C98" s="134">
        <v>1</v>
      </c>
      <c r="D98" s="134">
        <v>0.92</v>
      </c>
      <c r="E98" s="134">
        <v>0.78121019649134715</v>
      </c>
      <c r="F98" s="134">
        <v>0.77713431720530535</v>
      </c>
      <c r="G98">
        <v>0.68352495626921173</v>
      </c>
      <c r="H98">
        <v>0.78917802573316831</v>
      </c>
      <c r="I98">
        <v>0.83208320832083205</v>
      </c>
      <c r="J98">
        <v>0.81128112811281117</v>
      </c>
      <c r="K98">
        <v>0.81861386138613867</v>
      </c>
    </row>
    <row r="99" spans="1:11" x14ac:dyDescent="0.25">
      <c r="A99" s="141" t="s">
        <v>186</v>
      </c>
      <c r="B99" s="135" t="s">
        <v>208</v>
      </c>
      <c r="C99" s="135">
        <v>1</v>
      </c>
      <c r="D99" s="135">
        <v>0.92</v>
      </c>
      <c r="E99" s="134">
        <v>0.78121019649134715</v>
      </c>
      <c r="F99" s="134">
        <v>0.77713431720530535</v>
      </c>
      <c r="G99">
        <v>0.68352495626921173</v>
      </c>
      <c r="H99">
        <v>0.78917802573316831</v>
      </c>
      <c r="I99">
        <v>0.83208320832083205</v>
      </c>
      <c r="J99">
        <v>0.81128112811281117</v>
      </c>
      <c r="K99">
        <v>0.81861386138613867</v>
      </c>
    </row>
    <row r="100" spans="1:11" ht="15.75" thickBot="1" x14ac:dyDescent="0.3">
      <c r="A100" s="146" t="s">
        <v>186</v>
      </c>
      <c r="B100" s="147" t="s">
        <v>209</v>
      </c>
      <c r="C100" s="147">
        <v>1</v>
      </c>
      <c r="D100" s="147">
        <v>0.92</v>
      </c>
      <c r="E100" s="134">
        <v>0.78121019649134715</v>
      </c>
      <c r="F100" s="134">
        <v>0.77713431720530535</v>
      </c>
      <c r="G100">
        <v>0.68352495626921173</v>
      </c>
      <c r="H100">
        <v>0.78917802573316831</v>
      </c>
      <c r="I100">
        <v>0.83208320832083205</v>
      </c>
      <c r="J100">
        <v>0.81128112811281117</v>
      </c>
      <c r="K100">
        <v>0.81861386138613867</v>
      </c>
    </row>
    <row r="101" spans="1:11" x14ac:dyDescent="0.25">
      <c r="A101" s="136" t="s">
        <v>192</v>
      </c>
      <c r="B101" s="137" t="s">
        <v>210</v>
      </c>
      <c r="C101" s="137">
        <v>1</v>
      </c>
      <c r="D101" s="137">
        <v>1.1000000000000001</v>
      </c>
      <c r="E101" s="134">
        <v>0.76328775429166729</v>
      </c>
      <c r="F101" s="134">
        <v>0.75064110184603361</v>
      </c>
      <c r="G101">
        <v>0.60404531019139651</v>
      </c>
      <c r="H101">
        <v>0.73411909370527295</v>
      </c>
      <c r="I101">
        <v>0.73847384738473854</v>
      </c>
      <c r="J101">
        <v>0.64486448644864491</v>
      </c>
      <c r="K101">
        <v>0.60031683168316841</v>
      </c>
    </row>
    <row r="102" spans="1:11" x14ac:dyDescent="0.25">
      <c r="A102" s="139" t="s">
        <v>192</v>
      </c>
      <c r="B102" s="134" t="s">
        <v>204</v>
      </c>
      <c r="C102" s="134">
        <v>1</v>
      </c>
      <c r="D102" s="134">
        <v>0.96037713916813805</v>
      </c>
      <c r="E102" s="134">
        <v>0.76328775429166729</v>
      </c>
      <c r="F102" s="134">
        <v>0.75064110184603361</v>
      </c>
      <c r="G102">
        <v>0.66762902705364868</v>
      </c>
      <c r="H102">
        <v>0.73411909370527295</v>
      </c>
      <c r="I102">
        <v>0.67606760676067612</v>
      </c>
      <c r="J102">
        <v>0.56165616561656173</v>
      </c>
      <c r="K102">
        <v>0.52391287128712871</v>
      </c>
    </row>
    <row r="103" spans="1:11" x14ac:dyDescent="0.25">
      <c r="A103" s="141" t="s">
        <v>192</v>
      </c>
      <c r="B103" s="135" t="s">
        <v>205</v>
      </c>
      <c r="C103" s="135">
        <v>1</v>
      </c>
      <c r="D103" s="135">
        <v>0.96037713916813805</v>
      </c>
      <c r="E103" s="134">
        <v>0.76328775429166729</v>
      </c>
      <c r="F103" s="134">
        <v>0.75064110184603361</v>
      </c>
      <c r="G103">
        <v>0.66762902705364868</v>
      </c>
      <c r="H103">
        <v>0.74329558237658877</v>
      </c>
      <c r="I103">
        <v>0.80088008800880084</v>
      </c>
      <c r="J103">
        <v>0.64486448644864491</v>
      </c>
      <c r="K103">
        <v>0.60031683168316841</v>
      </c>
    </row>
    <row r="104" spans="1:11" x14ac:dyDescent="0.25">
      <c r="A104" s="139" t="s">
        <v>192</v>
      </c>
      <c r="B104" s="134" t="s">
        <v>198</v>
      </c>
      <c r="C104" s="134">
        <v>1</v>
      </c>
      <c r="D104" s="134">
        <v>0.96037713916813805</v>
      </c>
      <c r="E104" s="134">
        <v>0.76328775429166729</v>
      </c>
      <c r="F104" s="134">
        <v>0.75064110184603361</v>
      </c>
      <c r="G104">
        <v>0.66762902705364868</v>
      </c>
      <c r="H104">
        <v>0.73411909370527295</v>
      </c>
      <c r="I104">
        <v>0.73847384738473854</v>
      </c>
      <c r="J104">
        <v>0.69686968696869678</v>
      </c>
      <c r="K104">
        <v>0.56757227722772285</v>
      </c>
    </row>
    <row r="105" spans="1:11" x14ac:dyDescent="0.25">
      <c r="A105" s="141" t="s">
        <v>192</v>
      </c>
      <c r="B105" s="135" t="s">
        <v>203</v>
      </c>
      <c r="C105" s="135">
        <v>1</v>
      </c>
      <c r="D105" s="135">
        <v>0.96037713916813805</v>
      </c>
      <c r="E105" s="134">
        <v>0.76328775429166729</v>
      </c>
      <c r="F105" s="134">
        <v>0.75064110184603361</v>
      </c>
      <c r="G105">
        <v>0.66762902705364868</v>
      </c>
      <c r="H105">
        <v>0.73411909370527295</v>
      </c>
      <c r="I105">
        <v>0.73847384738473854</v>
      </c>
      <c r="J105">
        <v>0.64486448644864491</v>
      </c>
      <c r="K105">
        <v>0.54574257425742556</v>
      </c>
    </row>
    <row r="106" spans="1:11" x14ac:dyDescent="0.25">
      <c r="A106" s="139" t="s">
        <v>192</v>
      </c>
      <c r="B106" s="134" t="s">
        <v>206</v>
      </c>
      <c r="C106" s="134">
        <v>1</v>
      </c>
      <c r="D106" s="134">
        <v>0.96037713916813805</v>
      </c>
      <c r="E106" s="134">
        <v>0.76328775429166729</v>
      </c>
      <c r="F106" s="134">
        <v>0.75064110184603361</v>
      </c>
      <c r="G106">
        <v>0.68352495626921173</v>
      </c>
      <c r="H106">
        <v>0.73411909370527295</v>
      </c>
      <c r="I106">
        <v>0.73847384738473854</v>
      </c>
      <c r="J106">
        <v>0.64486448644864491</v>
      </c>
      <c r="K106">
        <v>0.54574257425742556</v>
      </c>
    </row>
    <row r="107" spans="1:11" x14ac:dyDescent="0.25">
      <c r="A107" s="141" t="s">
        <v>192</v>
      </c>
      <c r="B107" s="135" t="s">
        <v>201</v>
      </c>
      <c r="C107" s="135">
        <v>1</v>
      </c>
      <c r="D107" s="135">
        <v>0.96037713916813805</v>
      </c>
      <c r="E107" s="134">
        <v>0.76328775429166729</v>
      </c>
      <c r="F107" s="134">
        <v>0.74181003005960966</v>
      </c>
      <c r="G107">
        <v>0.65173309783808564</v>
      </c>
      <c r="H107">
        <v>0.69741313902000912</v>
      </c>
      <c r="I107">
        <v>0.74887488748874875</v>
      </c>
      <c r="J107">
        <v>0.67606760676067612</v>
      </c>
      <c r="K107">
        <v>0.65489108910891092</v>
      </c>
    </row>
    <row r="108" spans="1:11" x14ac:dyDescent="0.25">
      <c r="A108" s="139" t="s">
        <v>192</v>
      </c>
      <c r="B108" s="134" t="s">
        <v>202</v>
      </c>
      <c r="C108" s="134">
        <v>1</v>
      </c>
      <c r="D108" s="134">
        <v>0.96037713916813805</v>
      </c>
      <c r="E108" s="134">
        <v>0.76328775429166729</v>
      </c>
      <c r="F108" s="134">
        <v>0.79479646077815325</v>
      </c>
      <c r="G108">
        <v>0.70736885009255634</v>
      </c>
      <c r="H108">
        <v>0.79835451440448413</v>
      </c>
      <c r="I108">
        <v>0.88408840884088402</v>
      </c>
      <c r="J108">
        <v>0.83208320832083205</v>
      </c>
      <c r="K108">
        <v>0.86227326732673282</v>
      </c>
    </row>
    <row r="109" spans="1:11" x14ac:dyDescent="0.25">
      <c r="A109" s="141" t="s">
        <v>192</v>
      </c>
      <c r="B109" s="135" t="s">
        <v>200</v>
      </c>
      <c r="C109" s="135">
        <v>1</v>
      </c>
      <c r="D109" s="135">
        <v>0.96037713916813805</v>
      </c>
      <c r="E109" s="134">
        <v>0.76328775429166729</v>
      </c>
      <c r="F109" s="134">
        <v>0.73224666701188001</v>
      </c>
      <c r="G109">
        <v>0.59967848422342962</v>
      </c>
      <c r="H109">
        <v>0.6216199322779975</v>
      </c>
      <c r="I109">
        <v>0.62404269125527412</v>
      </c>
      <c r="J109">
        <v>0.54502584623341244</v>
      </c>
      <c r="K109">
        <v>0.5348277227722773</v>
      </c>
    </row>
    <row r="110" spans="1:11" x14ac:dyDescent="0.25">
      <c r="A110" s="139" t="s">
        <v>192</v>
      </c>
      <c r="B110" s="134" t="s">
        <v>211</v>
      </c>
      <c r="C110" s="134">
        <v>1</v>
      </c>
      <c r="D110" s="134">
        <v>0.97979457699710004</v>
      </c>
      <c r="E110" s="134">
        <v>0.80668444202910838</v>
      </c>
      <c r="F110" s="134">
        <v>0.80349020383958181</v>
      </c>
      <c r="G110">
        <v>0.68734608380410001</v>
      </c>
      <c r="H110">
        <v>0.74775593095445037</v>
      </c>
      <c r="I110">
        <v>0.79174625406550136</v>
      </c>
      <c r="J110">
        <v>0.7333300193095329</v>
      </c>
      <c r="K110">
        <v>0.70668820303874091</v>
      </c>
    </row>
    <row r="111" spans="1:11" x14ac:dyDescent="0.25">
      <c r="A111" s="141" t="s">
        <v>192</v>
      </c>
      <c r="B111" s="135" t="s">
        <v>199</v>
      </c>
      <c r="C111" s="135">
        <v>1</v>
      </c>
      <c r="D111" s="135">
        <v>0.96037713916813805</v>
      </c>
      <c r="E111" s="134">
        <v>0.76328775429166729</v>
      </c>
      <c r="F111" s="134">
        <v>0.75064110184603361</v>
      </c>
      <c r="G111">
        <v>0.66762902705364868</v>
      </c>
      <c r="H111">
        <v>0.73411909370527295</v>
      </c>
      <c r="I111">
        <v>0.73847384738473854</v>
      </c>
      <c r="J111">
        <v>0.64486448644864491</v>
      </c>
      <c r="K111">
        <v>0.60031683168316841</v>
      </c>
    </row>
    <row r="112" spans="1:11" x14ac:dyDescent="0.25">
      <c r="A112" s="139" t="s">
        <v>192</v>
      </c>
      <c r="B112" s="134" t="s">
        <v>207</v>
      </c>
      <c r="C112" s="134">
        <v>1</v>
      </c>
      <c r="D112" s="134">
        <v>0.96037713916813805</v>
      </c>
      <c r="E112" s="134">
        <v>0.76328775429166729</v>
      </c>
      <c r="F112" s="134">
        <v>0.75064110184603361</v>
      </c>
      <c r="G112">
        <v>0.66762902705364868</v>
      </c>
      <c r="H112">
        <v>0.73411909370527295</v>
      </c>
      <c r="I112">
        <v>0.73847384738473854</v>
      </c>
      <c r="J112">
        <v>0.64486448644864491</v>
      </c>
      <c r="K112">
        <v>0.60031683168316841</v>
      </c>
    </row>
    <row r="113" spans="1:11" x14ac:dyDescent="0.25">
      <c r="A113" s="141" t="s">
        <v>192</v>
      </c>
      <c r="B113" s="135" t="s">
        <v>208</v>
      </c>
      <c r="C113" s="135">
        <v>1</v>
      </c>
      <c r="D113" s="135">
        <v>0.96037713916813805</v>
      </c>
      <c r="E113" s="134">
        <v>0.76328775429166729</v>
      </c>
      <c r="F113" s="134">
        <v>0.75064110184603361</v>
      </c>
      <c r="G113">
        <v>0.66762902705364868</v>
      </c>
      <c r="H113">
        <v>0.73411909370527295</v>
      </c>
      <c r="I113">
        <v>0.73847384738473854</v>
      </c>
      <c r="J113">
        <v>0.64486448644864491</v>
      </c>
      <c r="K113">
        <v>0.60031683168316841</v>
      </c>
    </row>
    <row r="114" spans="1:11" ht="15.75" thickBot="1" x14ac:dyDescent="0.3">
      <c r="A114" s="146" t="s">
        <v>192</v>
      </c>
      <c r="B114" s="147" t="s">
        <v>209</v>
      </c>
      <c r="C114" s="147">
        <v>1</v>
      </c>
      <c r="D114" s="147">
        <v>0.96037713916813805</v>
      </c>
      <c r="E114" s="134">
        <v>0.76328775429166729</v>
      </c>
      <c r="F114" s="134">
        <v>0.75064110184603361</v>
      </c>
      <c r="G114">
        <v>0.66762902705364868</v>
      </c>
      <c r="H114">
        <v>0.73411909370527295</v>
      </c>
      <c r="I114">
        <v>0.73847384738473854</v>
      </c>
      <c r="J114">
        <v>0.64486448644864491</v>
      </c>
      <c r="K114">
        <v>0.60031683168316841</v>
      </c>
    </row>
    <row r="115" spans="1:11" x14ac:dyDescent="0.25">
      <c r="A115" s="136" t="s">
        <v>193</v>
      </c>
      <c r="B115" s="137" t="s">
        <v>210</v>
      </c>
      <c r="C115" s="137">
        <v>1</v>
      </c>
      <c r="D115" s="137">
        <v>0.97979457699710004</v>
      </c>
      <c r="E115" s="134">
        <v>0.81517585720836216</v>
      </c>
      <c r="F115" s="134">
        <v>0.79479646077815325</v>
      </c>
      <c r="G115">
        <v>0.6358371686225226</v>
      </c>
      <c r="H115">
        <v>0.64235420699211376</v>
      </c>
      <c r="I115">
        <v>0.62406240624062403</v>
      </c>
      <c r="J115">
        <v>0.57205720572057206</v>
      </c>
      <c r="K115">
        <v>0.43659405940594065</v>
      </c>
    </row>
    <row r="116" spans="1:11" x14ac:dyDescent="0.25">
      <c r="A116" s="139" t="s">
        <v>193</v>
      </c>
      <c r="B116" s="134" t="s">
        <v>204</v>
      </c>
      <c r="C116" s="134">
        <v>1</v>
      </c>
      <c r="D116" s="134">
        <v>0.97979457699710004</v>
      </c>
      <c r="E116" s="134">
        <v>0.78121019649134715</v>
      </c>
      <c r="F116" s="134">
        <v>0.67116145576821828</v>
      </c>
      <c r="G116">
        <v>0.60404531019139651</v>
      </c>
      <c r="H116">
        <v>0.64235420699211376</v>
      </c>
      <c r="I116">
        <v>0.62406240624062403</v>
      </c>
      <c r="J116">
        <v>0.57205720572057206</v>
      </c>
      <c r="K116">
        <v>0.43659405940594065</v>
      </c>
    </row>
    <row r="117" spans="1:11" x14ac:dyDescent="0.25">
      <c r="A117" s="141" t="s">
        <v>193</v>
      </c>
      <c r="B117" s="135" t="s">
        <v>205</v>
      </c>
      <c r="C117" s="135">
        <v>1</v>
      </c>
      <c r="D117" s="135">
        <v>0.97979457699710004</v>
      </c>
      <c r="E117" s="134">
        <v>0.81517585720836216</v>
      </c>
      <c r="F117" s="134">
        <v>0.79479646077815325</v>
      </c>
      <c r="G117">
        <v>0.47687787646689189</v>
      </c>
      <c r="H117">
        <v>0.53223634293632283</v>
      </c>
      <c r="I117">
        <v>0.52005200520051997</v>
      </c>
      <c r="J117">
        <v>0.46804680468046805</v>
      </c>
      <c r="K117">
        <v>0.54574257425742556</v>
      </c>
    </row>
    <row r="118" spans="1:11" x14ac:dyDescent="0.25">
      <c r="A118" s="139" t="s">
        <v>193</v>
      </c>
      <c r="B118" s="134" t="s">
        <v>198</v>
      </c>
      <c r="C118" s="134">
        <v>1</v>
      </c>
      <c r="D118" s="134">
        <v>0.97979457699710004</v>
      </c>
      <c r="E118" s="134">
        <v>0.81517585720836216</v>
      </c>
      <c r="F118" s="134">
        <v>0.79479646077815325</v>
      </c>
      <c r="G118">
        <v>0.60404531019139651</v>
      </c>
      <c r="H118">
        <v>0.64235420699211376</v>
      </c>
      <c r="I118">
        <v>0.62406240624062403</v>
      </c>
      <c r="J118">
        <v>0.57205720572057206</v>
      </c>
      <c r="K118">
        <v>0.43659405940594065</v>
      </c>
    </row>
    <row r="119" spans="1:11" x14ac:dyDescent="0.25">
      <c r="A119" s="141" t="s">
        <v>193</v>
      </c>
      <c r="B119" s="135" t="s">
        <v>203</v>
      </c>
      <c r="C119" s="135">
        <v>1</v>
      </c>
      <c r="D119" s="135">
        <v>0.97979457699710004</v>
      </c>
      <c r="E119" s="134">
        <v>0.81517585720836216</v>
      </c>
      <c r="F119" s="134">
        <v>0.84778289149669672</v>
      </c>
      <c r="G119">
        <v>0.47687787646689189</v>
      </c>
      <c r="H119">
        <v>0.4771774109084273</v>
      </c>
      <c r="I119">
        <v>0.43684368436843679</v>
      </c>
      <c r="J119">
        <v>0.46804680468046805</v>
      </c>
      <c r="K119">
        <v>0.38201980198019803</v>
      </c>
    </row>
    <row r="120" spans="1:11" x14ac:dyDescent="0.25">
      <c r="A120" s="139" t="s">
        <v>193</v>
      </c>
      <c r="B120" s="134" t="s">
        <v>206</v>
      </c>
      <c r="C120" s="134">
        <v>1</v>
      </c>
      <c r="D120" s="134">
        <v>0.97979457699710004</v>
      </c>
      <c r="E120" s="134">
        <v>0.81517585720836216</v>
      </c>
      <c r="F120" s="134">
        <v>0.84778289149669672</v>
      </c>
      <c r="G120">
        <v>0.73916070852368254</v>
      </c>
      <c r="H120">
        <v>0.82588398041843192</v>
      </c>
      <c r="I120">
        <v>0.88408840884088402</v>
      </c>
      <c r="J120">
        <v>0.83208320832083205</v>
      </c>
      <c r="K120">
        <v>0.82952871287128727</v>
      </c>
    </row>
    <row r="121" spans="1:11" x14ac:dyDescent="0.25">
      <c r="A121" s="141" t="s">
        <v>193</v>
      </c>
      <c r="B121" s="135" t="s">
        <v>201</v>
      </c>
      <c r="C121" s="135">
        <v>1</v>
      </c>
      <c r="D121" s="135">
        <v>0.97979457699710004</v>
      </c>
      <c r="E121" s="134">
        <v>0.81517585720836216</v>
      </c>
      <c r="F121" s="134">
        <v>0.84778289149669672</v>
      </c>
      <c r="G121">
        <v>0.73916070852368254</v>
      </c>
      <c r="H121">
        <v>0.82588398041843192</v>
      </c>
      <c r="I121">
        <v>0.88408840884088402</v>
      </c>
      <c r="J121">
        <v>0.83208320832083205</v>
      </c>
      <c r="K121">
        <v>0.82952871287128727</v>
      </c>
    </row>
    <row r="122" spans="1:11" x14ac:dyDescent="0.25">
      <c r="A122" s="139" t="s">
        <v>193</v>
      </c>
      <c r="B122" s="134" t="s">
        <v>202</v>
      </c>
      <c r="C122" s="134">
        <v>1</v>
      </c>
      <c r="D122" s="134">
        <v>0.97979457699710004</v>
      </c>
      <c r="E122" s="134">
        <v>0.81517585720836216</v>
      </c>
      <c r="F122" s="134">
        <v>0.83895181971027277</v>
      </c>
      <c r="G122">
        <v>0.7232647793081195</v>
      </c>
      <c r="H122">
        <v>0.79835451440448413</v>
      </c>
      <c r="I122">
        <v>0.83208320832083205</v>
      </c>
      <c r="J122">
        <v>0.78007800780077996</v>
      </c>
      <c r="K122">
        <v>0.76403960396039605</v>
      </c>
    </row>
    <row r="123" spans="1:11" x14ac:dyDescent="0.25">
      <c r="A123" s="141" t="s">
        <v>193</v>
      </c>
      <c r="B123" s="135" t="s">
        <v>200</v>
      </c>
      <c r="C123" s="135">
        <v>1</v>
      </c>
      <c r="D123" s="135">
        <v>0.97979457699710004</v>
      </c>
      <c r="E123" s="134">
        <v>0.80668444202910838</v>
      </c>
      <c r="F123" s="134">
        <v>0.80349020383958181</v>
      </c>
      <c r="G123">
        <v>0.68734608380410001</v>
      </c>
      <c r="H123">
        <v>0.74775593095445037</v>
      </c>
      <c r="I123">
        <v>0.79174625406550136</v>
      </c>
      <c r="J123">
        <v>0.7333300193095329</v>
      </c>
      <c r="K123">
        <v>0.70668820303874091</v>
      </c>
    </row>
    <row r="124" spans="1:11" x14ac:dyDescent="0.25">
      <c r="A124" s="139" t="s">
        <v>193</v>
      </c>
      <c r="B124" s="134" t="s">
        <v>211</v>
      </c>
      <c r="C124" s="134">
        <v>1</v>
      </c>
      <c r="D124" s="134">
        <v>0.97979457699710004</v>
      </c>
      <c r="E124" s="134">
        <v>0.80668444202910838</v>
      </c>
      <c r="F124" s="134">
        <v>0.80349020383958181</v>
      </c>
      <c r="G124">
        <v>0.68734608380410001</v>
      </c>
      <c r="H124">
        <v>0.74775593095445037</v>
      </c>
      <c r="I124">
        <v>0.79174625406550136</v>
      </c>
      <c r="J124">
        <v>0.7333300193095329</v>
      </c>
      <c r="K124">
        <v>0.70668820303874091</v>
      </c>
    </row>
    <row r="125" spans="1:11" x14ac:dyDescent="0.25">
      <c r="A125" s="141" t="s">
        <v>193</v>
      </c>
      <c r="B125" s="135" t="s">
        <v>199</v>
      </c>
      <c r="C125" s="135">
        <v>1</v>
      </c>
      <c r="D125" s="135">
        <v>0.97979457699710004</v>
      </c>
      <c r="E125" s="134">
        <v>0.81517585720836216</v>
      </c>
      <c r="F125" s="134">
        <v>0.84778289149669672</v>
      </c>
      <c r="G125">
        <v>0.73916070852368254</v>
      </c>
      <c r="H125">
        <v>0.82588398041843192</v>
      </c>
      <c r="I125">
        <v>0.88408840884088402</v>
      </c>
      <c r="J125">
        <v>0.83208320832083205</v>
      </c>
      <c r="K125">
        <v>0.82952871287128727</v>
      </c>
    </row>
    <row r="126" spans="1:11" x14ac:dyDescent="0.25">
      <c r="A126" s="139" t="s">
        <v>193</v>
      </c>
      <c r="B126" s="134" t="s">
        <v>207</v>
      </c>
      <c r="C126" s="134">
        <v>1</v>
      </c>
      <c r="D126" s="134">
        <v>0.97979457699710004</v>
      </c>
      <c r="E126" s="134">
        <v>0.81517585720836216</v>
      </c>
      <c r="F126" s="134">
        <v>0.84778289149669672</v>
      </c>
      <c r="G126">
        <v>0.73916070852368254</v>
      </c>
      <c r="H126">
        <v>0.82588398041843192</v>
      </c>
      <c r="I126">
        <v>0.88408840884088402</v>
      </c>
      <c r="J126">
        <v>0.83208320832083205</v>
      </c>
      <c r="K126">
        <v>0.82952871287128727</v>
      </c>
    </row>
    <row r="127" spans="1:11" x14ac:dyDescent="0.25">
      <c r="A127" s="141" t="s">
        <v>193</v>
      </c>
      <c r="B127" s="135" t="s">
        <v>208</v>
      </c>
      <c r="C127" s="135">
        <v>1</v>
      </c>
      <c r="D127" s="135">
        <v>0.97979457699710004</v>
      </c>
      <c r="E127" s="134">
        <v>0.81517585720836216</v>
      </c>
      <c r="F127" s="134">
        <v>0.84778289149669672</v>
      </c>
      <c r="G127">
        <v>0.73916070852368254</v>
      </c>
      <c r="H127">
        <v>0.82588398041843192</v>
      </c>
      <c r="I127">
        <v>0.88408840884088402</v>
      </c>
      <c r="J127">
        <v>0.83208320832083205</v>
      </c>
      <c r="K127">
        <v>0.82952871287128727</v>
      </c>
    </row>
    <row r="128" spans="1:11" ht="15.75" thickBot="1" x14ac:dyDescent="0.3">
      <c r="A128" s="146" t="s">
        <v>193</v>
      </c>
      <c r="B128" s="147" t="s">
        <v>209</v>
      </c>
      <c r="C128" s="147">
        <v>1</v>
      </c>
      <c r="D128" s="147">
        <v>0.97979457699710004</v>
      </c>
      <c r="E128" s="134">
        <v>0.81517585720836216</v>
      </c>
      <c r="F128" s="134">
        <v>0.84778289149669672</v>
      </c>
      <c r="G128">
        <v>0.73916070852368254</v>
      </c>
      <c r="H128">
        <v>0.82588398041843192</v>
      </c>
      <c r="I128">
        <v>0.88408840884088402</v>
      </c>
      <c r="J128">
        <v>0.83208320832083205</v>
      </c>
      <c r="K128">
        <v>0.82952871287128727</v>
      </c>
    </row>
    <row r="130" spans="4:11" x14ac:dyDescent="0.25">
      <c r="D130" s="134">
        <f>AVERAGE(D3:D128)</f>
        <v>0.94672353578096835</v>
      </c>
      <c r="E130" s="134">
        <f>AVERAGE(E3:E128)</f>
        <v>0.75343744762694731</v>
      </c>
      <c r="F130" s="134">
        <f t="shared" ref="F130:K130" si="0">AVERAGE(F3:F128)</f>
        <v>0.7378693727980683</v>
      </c>
      <c r="G130" s="134">
        <f t="shared" si="0"/>
        <v>0.63043237107501437</v>
      </c>
      <c r="H130" s="134">
        <f t="shared" si="0"/>
        <v>0.69621574006586273</v>
      </c>
      <c r="I130" s="134">
        <f t="shared" si="0"/>
        <v>0.75171199348184981</v>
      </c>
      <c r="J130" s="134">
        <f t="shared" si="0"/>
        <v>0.69612695304072703</v>
      </c>
      <c r="K130" s="134">
        <f t="shared" si="0"/>
        <v>0.67557741607304</v>
      </c>
    </row>
    <row r="131" spans="4:11" x14ac:dyDescent="0.25">
      <c r="E131" s="134">
        <v>1</v>
      </c>
      <c r="F131" s="134">
        <v>1.4</v>
      </c>
      <c r="G131" s="134">
        <v>1.5</v>
      </c>
      <c r="H131" s="134">
        <v>1.4</v>
      </c>
      <c r="I131" s="134">
        <v>1.4</v>
      </c>
      <c r="J131" s="134">
        <v>1.3</v>
      </c>
      <c r="K131" s="134">
        <v>0.8</v>
      </c>
    </row>
    <row r="133" spans="4:11" x14ac:dyDescent="0.25">
      <c r="K133">
        <v>0.9</v>
      </c>
    </row>
    <row r="137" spans="4:11" x14ac:dyDescent="0.25">
      <c r="E137">
        <v>0.85179250756133473</v>
      </c>
      <c r="F137">
        <v>0.84248424842484249</v>
      </c>
      <c r="G137">
        <v>0.8799279927992798</v>
      </c>
      <c r="H137">
        <v>0.85341344643237982</v>
      </c>
      <c r="I137">
        <v>0.86120612061206114</v>
      </c>
      <c r="J137">
        <v>0.79567956795679562</v>
      </c>
      <c r="K137">
        <v>0.702070207020702</v>
      </c>
    </row>
    <row r="138" spans="4:11" x14ac:dyDescent="0.25">
      <c r="E138">
        <v>0.85179250756133473</v>
      </c>
      <c r="F138">
        <v>0.85184518451845181</v>
      </c>
      <c r="G138">
        <v>0.8799279927992798</v>
      </c>
      <c r="H138">
        <v>0.85341344643237982</v>
      </c>
      <c r="I138">
        <v>0.86120612061206114</v>
      </c>
      <c r="J138">
        <v>0.82376237623762372</v>
      </c>
      <c r="K138">
        <v>0.76759675967596752</v>
      </c>
    </row>
    <row r="139" spans="4:11" x14ac:dyDescent="0.25">
      <c r="E139">
        <v>0.85179250756133473</v>
      </c>
      <c r="F139">
        <v>0.82376237623762372</v>
      </c>
      <c r="G139">
        <v>0.8799279927992798</v>
      </c>
      <c r="H139">
        <v>0.85341344643237982</v>
      </c>
      <c r="I139">
        <v>0.86120612061206114</v>
      </c>
      <c r="J139">
        <v>0.82376237623762372</v>
      </c>
      <c r="K139">
        <v>0.75823582358235819</v>
      </c>
    </row>
    <row r="140" spans="4:11" x14ac:dyDescent="0.25">
      <c r="E140">
        <v>0.85179250756133473</v>
      </c>
      <c r="F140">
        <v>0.88460846084608447</v>
      </c>
      <c r="G140">
        <v>0.8799279927992798</v>
      </c>
      <c r="H140">
        <v>0.85341344643237982</v>
      </c>
      <c r="I140">
        <v>0.86120612061206114</v>
      </c>
      <c r="J140">
        <v>0.82376237623762372</v>
      </c>
      <c r="K140">
        <v>0.80504050405040495</v>
      </c>
    </row>
    <row r="141" spans="4:11" x14ac:dyDescent="0.25">
      <c r="E141">
        <v>0.85179250756133473</v>
      </c>
      <c r="F141">
        <v>0.86120612061206114</v>
      </c>
      <c r="G141">
        <v>0.8799279927992798</v>
      </c>
      <c r="H141">
        <v>0.81670749174711599</v>
      </c>
      <c r="I141">
        <v>0.86120612061206114</v>
      </c>
      <c r="J141">
        <v>0.82376237623762372</v>
      </c>
      <c r="K141">
        <v>0.74887488748874886</v>
      </c>
    </row>
    <row r="142" spans="4:11" x14ac:dyDescent="0.25">
      <c r="E142">
        <v>0.81008100810081007</v>
      </c>
      <c r="F142">
        <v>0.84248424842484249</v>
      </c>
      <c r="G142">
        <v>0.84248424842484249</v>
      </c>
      <c r="H142">
        <v>0.85341344643237982</v>
      </c>
      <c r="I142">
        <v>0.86120612061206114</v>
      </c>
      <c r="J142">
        <v>0.82376237623762372</v>
      </c>
      <c r="K142">
        <v>0.79567956795679562</v>
      </c>
    </row>
    <row r="143" spans="4:11" x14ac:dyDescent="0.25">
      <c r="E143">
        <v>0.85508550855085497</v>
      </c>
      <c r="F143">
        <v>0.84248424842484249</v>
      </c>
      <c r="G143">
        <v>0.84248424842484249</v>
      </c>
      <c r="H143">
        <v>0.81670749174711599</v>
      </c>
      <c r="I143">
        <v>0.80504050405040495</v>
      </c>
      <c r="J143">
        <v>0.74887488748874886</v>
      </c>
      <c r="K143">
        <v>0.71143114311431144</v>
      </c>
    </row>
    <row r="144" spans="4:11" x14ac:dyDescent="0.25">
      <c r="E144">
        <v>0.82808280828082803</v>
      </c>
      <c r="F144">
        <v>0.74887488748874886</v>
      </c>
      <c r="G144">
        <v>0.702070207020702</v>
      </c>
      <c r="H144">
        <v>0.73411909370527284</v>
      </c>
      <c r="I144">
        <v>0.7301530153015301</v>
      </c>
      <c r="J144">
        <v>0.6739873987398739</v>
      </c>
      <c r="K144">
        <v>0.66930693069306924</v>
      </c>
    </row>
    <row r="145" spans="5:11" x14ac:dyDescent="0.25">
      <c r="E145">
        <v>0.84464614506905844</v>
      </c>
      <c r="F145">
        <v>0.84248424842484249</v>
      </c>
      <c r="G145">
        <v>0.74887488748874886</v>
      </c>
      <c r="H145">
        <v>0.64235420699211365</v>
      </c>
      <c r="I145">
        <v>0.69318931893189362</v>
      </c>
      <c r="J145">
        <v>0.68632537319222087</v>
      </c>
      <c r="K145">
        <v>0.67819981998199819</v>
      </c>
    </row>
    <row r="146" spans="5:11" x14ac:dyDescent="0.25">
      <c r="E146">
        <v>0.85508550855085497</v>
      </c>
      <c r="F146">
        <v>0.85169961606995681</v>
      </c>
      <c r="G146">
        <v>0.80954094314705116</v>
      </c>
      <c r="H146">
        <v>0.74775593095445037</v>
      </c>
      <c r="I146">
        <v>0.71257162865895129</v>
      </c>
      <c r="J146">
        <v>0.65999701737857963</v>
      </c>
      <c r="K146">
        <v>0.60607907636255631</v>
      </c>
    </row>
    <row r="147" spans="5:11" x14ac:dyDescent="0.25">
      <c r="E147">
        <v>0.85179250756133473</v>
      </c>
      <c r="F147">
        <v>0.88460846084608447</v>
      </c>
      <c r="G147">
        <v>0.8799279927992798</v>
      </c>
      <c r="H147">
        <v>0.85341344643237982</v>
      </c>
      <c r="I147">
        <v>0.86120612061206114</v>
      </c>
      <c r="J147">
        <v>0.82376237623762372</v>
      </c>
      <c r="K147">
        <v>0.80504050405040495</v>
      </c>
    </row>
    <row r="148" spans="5:11" x14ac:dyDescent="0.25">
      <c r="E148">
        <v>0.85179250756133473</v>
      </c>
      <c r="F148">
        <v>0.88460846084608447</v>
      </c>
      <c r="G148">
        <v>0.8799279927992798</v>
      </c>
      <c r="H148">
        <v>0.85341344643237982</v>
      </c>
      <c r="I148">
        <v>0.86120612061206114</v>
      </c>
      <c r="J148">
        <v>0.82376237623762372</v>
      </c>
      <c r="K148">
        <v>0.80504050405040495</v>
      </c>
    </row>
    <row r="149" spans="5:11" x14ac:dyDescent="0.25">
      <c r="E149">
        <v>0.85179250756133473</v>
      </c>
      <c r="F149">
        <v>0.88460846084608447</v>
      </c>
      <c r="G149">
        <v>0.8799279927992798</v>
      </c>
      <c r="H149">
        <v>0.85341344643237982</v>
      </c>
      <c r="I149">
        <v>0.86120612061206114</v>
      </c>
      <c r="J149">
        <v>0.82376237623762372</v>
      </c>
      <c r="K149">
        <v>0.80504050405040495</v>
      </c>
    </row>
    <row r="150" spans="5:11" x14ac:dyDescent="0.25">
      <c r="E150">
        <v>0.85179250756133473</v>
      </c>
      <c r="F150">
        <v>0.88460846084608447</v>
      </c>
      <c r="G150">
        <v>0.8799279927992798</v>
      </c>
      <c r="H150">
        <v>0.85341344643237982</v>
      </c>
      <c r="I150">
        <v>0.86120612061206114</v>
      </c>
      <c r="J150">
        <v>0.82376237623762372</v>
      </c>
      <c r="K150">
        <v>0.80504050405040495</v>
      </c>
    </row>
    <row r="151" spans="5:11" x14ac:dyDescent="0.25">
      <c r="E151">
        <v>0.76507650765076496</v>
      </c>
      <c r="F151">
        <v>0.74887488748874886</v>
      </c>
      <c r="G151">
        <v>0.65526552655265524</v>
      </c>
      <c r="H151">
        <v>0.58729527496421829</v>
      </c>
      <c r="I151">
        <v>0.58973897389738972</v>
      </c>
      <c r="J151">
        <v>0.58037803780378039</v>
      </c>
      <c r="K151">
        <v>0.56165616561656162</v>
      </c>
    </row>
    <row r="152" spans="5:11" x14ac:dyDescent="0.25">
      <c r="E152">
        <v>0.76507650765076496</v>
      </c>
      <c r="F152">
        <v>0.74887488748874886</v>
      </c>
      <c r="G152">
        <v>0.65526552655265524</v>
      </c>
      <c r="H152">
        <v>0.58729527496421829</v>
      </c>
      <c r="I152">
        <v>0.58973897389738972</v>
      </c>
      <c r="J152">
        <v>0.58037803780378039</v>
      </c>
      <c r="K152">
        <v>0.56165616561656162</v>
      </c>
    </row>
    <row r="153" spans="5:11" x14ac:dyDescent="0.25">
      <c r="E153">
        <v>0.76507650765076496</v>
      </c>
      <c r="F153">
        <v>0.74887488748874886</v>
      </c>
      <c r="G153">
        <v>0.702070207020702</v>
      </c>
      <c r="H153">
        <v>0.62400122964948201</v>
      </c>
      <c r="I153">
        <v>0.62718271827182714</v>
      </c>
      <c r="J153">
        <v>0.54293429342934285</v>
      </c>
      <c r="K153">
        <v>0.48676867686768677</v>
      </c>
    </row>
    <row r="154" spans="5:11" x14ac:dyDescent="0.25">
      <c r="E154">
        <v>0.76507650765076496</v>
      </c>
      <c r="F154">
        <v>0.74887488748874886</v>
      </c>
      <c r="G154">
        <v>0.65526552655265524</v>
      </c>
      <c r="H154">
        <v>0.58729527496421829</v>
      </c>
      <c r="I154">
        <v>0.58973897389738972</v>
      </c>
      <c r="J154">
        <v>0.58037803780378039</v>
      </c>
      <c r="K154">
        <v>0.56165616561656162</v>
      </c>
    </row>
    <row r="155" spans="5:11" x14ac:dyDescent="0.25">
      <c r="E155">
        <v>0.76507650765076496</v>
      </c>
      <c r="F155">
        <v>0.74887488748874886</v>
      </c>
      <c r="G155">
        <v>0.65526552655265524</v>
      </c>
      <c r="H155">
        <v>0.58729527496421829</v>
      </c>
      <c r="I155">
        <v>0.58973897389738972</v>
      </c>
      <c r="J155">
        <v>0.54293429342934285</v>
      </c>
      <c r="K155">
        <v>0.52421242124212419</v>
      </c>
    </row>
    <row r="156" spans="5:11" x14ac:dyDescent="0.25">
      <c r="E156">
        <v>0.76507650765076496</v>
      </c>
      <c r="F156">
        <v>0.74887488748874886</v>
      </c>
      <c r="G156">
        <v>0.65526552655265524</v>
      </c>
      <c r="H156">
        <v>0.58729527496421829</v>
      </c>
      <c r="I156">
        <v>0.58973897389738972</v>
      </c>
      <c r="J156">
        <v>0.58037803780378039</v>
      </c>
      <c r="K156">
        <v>0.56165616561656162</v>
      </c>
    </row>
    <row r="157" spans="5:11" x14ac:dyDescent="0.25">
      <c r="E157">
        <v>0.76507650765076496</v>
      </c>
      <c r="F157">
        <v>0.74887488748874886</v>
      </c>
      <c r="G157">
        <v>0.65526552655265524</v>
      </c>
      <c r="H157">
        <v>0.58729527496421829</v>
      </c>
      <c r="I157">
        <v>0.58973897389738972</v>
      </c>
      <c r="J157">
        <v>0.58037803780378039</v>
      </c>
      <c r="K157">
        <v>0.56165616561656162</v>
      </c>
    </row>
    <row r="158" spans="5:11" x14ac:dyDescent="0.25">
      <c r="E158">
        <v>0.78350200557511418</v>
      </c>
      <c r="F158">
        <v>0.74426746581746295</v>
      </c>
      <c r="G158">
        <v>0.67214033932134409</v>
      </c>
      <c r="H158">
        <v>0.58802036163763582</v>
      </c>
      <c r="I158">
        <v>0.58973897389738972</v>
      </c>
      <c r="J158">
        <v>0.55229522952295229</v>
      </c>
      <c r="K158">
        <v>0.56165616561656162</v>
      </c>
    </row>
    <row r="159" spans="5:11" x14ac:dyDescent="0.25">
      <c r="E159">
        <v>0.81008100810081007</v>
      </c>
      <c r="F159">
        <v>0.80504050405040495</v>
      </c>
      <c r="G159">
        <v>0.74887488748874886</v>
      </c>
      <c r="H159">
        <v>0.6882366503486933</v>
      </c>
      <c r="I159">
        <v>0.65526552655265524</v>
      </c>
      <c r="J159">
        <v>0.61782178217821782</v>
      </c>
      <c r="K159">
        <v>0.58037803780378039</v>
      </c>
    </row>
    <row r="160" spans="5:11" x14ac:dyDescent="0.25">
      <c r="E160">
        <v>0.85508550855085497</v>
      </c>
      <c r="F160">
        <v>0.85169961606995681</v>
      </c>
      <c r="G160">
        <v>0.80954094314705116</v>
      </c>
      <c r="H160">
        <v>0.74775593095445037</v>
      </c>
      <c r="I160">
        <v>0.71257162865895129</v>
      </c>
      <c r="J160">
        <v>0.65999701737857963</v>
      </c>
      <c r="K160">
        <v>0.60607907636255631</v>
      </c>
    </row>
    <row r="161" spans="5:11" x14ac:dyDescent="0.25">
      <c r="E161">
        <v>0.76507650765076496</v>
      </c>
      <c r="F161">
        <v>0.74887488748874886</v>
      </c>
      <c r="G161">
        <v>0.65526552655265524</v>
      </c>
      <c r="H161">
        <v>0.58729527496421829</v>
      </c>
      <c r="I161">
        <v>0.58973897389738972</v>
      </c>
      <c r="J161">
        <v>0.58037803780378039</v>
      </c>
      <c r="K161">
        <v>0.56165616561656162</v>
      </c>
    </row>
    <row r="162" spans="5:11" x14ac:dyDescent="0.25">
      <c r="E162">
        <v>0.76507650765076496</v>
      </c>
      <c r="F162">
        <v>0.74887488748874886</v>
      </c>
      <c r="G162">
        <v>0.65526552655265524</v>
      </c>
      <c r="H162">
        <v>0.58729527496421829</v>
      </c>
      <c r="I162">
        <v>0.58973897389738972</v>
      </c>
      <c r="J162">
        <v>0.58037803780378039</v>
      </c>
      <c r="K162">
        <v>0.56165616561656162</v>
      </c>
    </row>
    <row r="163" spans="5:11" x14ac:dyDescent="0.25">
      <c r="E163">
        <v>0.76507650765076496</v>
      </c>
      <c r="F163">
        <v>0.74887488748874886</v>
      </c>
      <c r="G163">
        <v>0.65526552655265524</v>
      </c>
      <c r="H163">
        <v>0.58729527496421829</v>
      </c>
      <c r="I163">
        <v>0.58973897389738972</v>
      </c>
      <c r="J163">
        <v>0.58037803780378039</v>
      </c>
      <c r="K163">
        <v>0.56165616561656162</v>
      </c>
    </row>
    <row r="164" spans="5:11" x14ac:dyDescent="0.25">
      <c r="E164">
        <v>0.76507650765076496</v>
      </c>
      <c r="F164">
        <v>0.74887488748874886</v>
      </c>
      <c r="G164">
        <v>0.65526552655265524</v>
      </c>
      <c r="H164">
        <v>0.58729527496421829</v>
      </c>
      <c r="I164">
        <v>0.58973897389738972</v>
      </c>
      <c r="J164">
        <v>0.58037803780378039</v>
      </c>
      <c r="K164">
        <v>0.56165616561656162</v>
      </c>
    </row>
    <row r="165" spans="5:11" x14ac:dyDescent="0.25">
      <c r="E165">
        <v>0.85508550855085497</v>
      </c>
      <c r="F165">
        <v>0.82376237623762372</v>
      </c>
      <c r="G165">
        <v>0.76759675967596752</v>
      </c>
      <c r="H165">
        <v>0.74329558237658877</v>
      </c>
      <c r="I165">
        <v>0.73951395139513953</v>
      </c>
      <c r="J165">
        <v>0.6739873987398739</v>
      </c>
      <c r="K165">
        <v>0.65526552655265524</v>
      </c>
    </row>
    <row r="166" spans="5:11" x14ac:dyDescent="0.25">
      <c r="E166">
        <v>0.81008100810081007</v>
      </c>
      <c r="F166">
        <v>0.72079207920792077</v>
      </c>
      <c r="G166">
        <v>0.66462646264626457</v>
      </c>
      <c r="H166">
        <v>0.64235420699211365</v>
      </c>
      <c r="I166">
        <v>0.63654365436543658</v>
      </c>
      <c r="J166">
        <v>0.58037803780378039</v>
      </c>
      <c r="K166">
        <v>0.48676867686768677</v>
      </c>
    </row>
    <row r="167" spans="5:11" x14ac:dyDescent="0.25">
      <c r="E167">
        <v>0.81008100810081007</v>
      </c>
      <c r="F167">
        <v>0.77695769576957685</v>
      </c>
      <c r="G167">
        <v>0.7301530153015301</v>
      </c>
      <c r="H167">
        <v>0.71576611636264098</v>
      </c>
      <c r="I167">
        <v>0.72079207920792077</v>
      </c>
      <c r="J167">
        <v>0.60846084608460849</v>
      </c>
      <c r="K167">
        <v>0.61782178217821782</v>
      </c>
    </row>
    <row r="168" spans="5:11" x14ac:dyDescent="0.25">
      <c r="E168">
        <v>0.81008100810081007</v>
      </c>
      <c r="F168">
        <v>0.32763276327632762</v>
      </c>
      <c r="G168">
        <v>0.33699369936993695</v>
      </c>
      <c r="H168">
        <v>0.33035359216737281</v>
      </c>
      <c r="I168">
        <v>0.702070207020702</v>
      </c>
      <c r="J168">
        <v>0.6739873987398739</v>
      </c>
      <c r="K168">
        <v>0.62718271827182714</v>
      </c>
    </row>
    <row r="169" spans="5:11" x14ac:dyDescent="0.25">
      <c r="E169">
        <v>0.72007200720072007</v>
      </c>
      <c r="F169">
        <v>0.65526552655265524</v>
      </c>
      <c r="G169">
        <v>0.74887488748874886</v>
      </c>
      <c r="H169">
        <v>0.78917802573316831</v>
      </c>
      <c r="I169">
        <v>0.74887488748874886</v>
      </c>
      <c r="J169">
        <v>0.71143114311431144</v>
      </c>
      <c r="K169">
        <v>0.6739873987398739</v>
      </c>
    </row>
    <row r="170" spans="5:11" x14ac:dyDescent="0.25">
      <c r="E170">
        <v>0.72007200720072007</v>
      </c>
      <c r="F170">
        <v>0.71143114311431144</v>
      </c>
      <c r="G170">
        <v>0.73645844657264958</v>
      </c>
      <c r="H170">
        <v>0.6595542136538991</v>
      </c>
      <c r="I170">
        <v>0.65526552655265524</v>
      </c>
      <c r="J170">
        <v>0.43060306030603057</v>
      </c>
      <c r="K170">
        <v>0.44932493249324928</v>
      </c>
    </row>
    <row r="171" spans="5:11" x14ac:dyDescent="0.25">
      <c r="E171">
        <v>0.8207171279984814</v>
      </c>
      <c r="F171">
        <v>0.79731683559993316</v>
      </c>
      <c r="G171">
        <v>0.76759675967596752</v>
      </c>
      <c r="H171">
        <v>0.6882366503486933</v>
      </c>
      <c r="I171">
        <v>0.702070207020702</v>
      </c>
      <c r="J171">
        <v>0.6459045904590458</v>
      </c>
      <c r="K171">
        <v>0.63654365436543658</v>
      </c>
    </row>
    <row r="172" spans="5:11" x14ac:dyDescent="0.25">
      <c r="E172">
        <v>0.8207171279984814</v>
      </c>
      <c r="F172">
        <v>0.74887488748874886</v>
      </c>
      <c r="G172">
        <v>0.6739873987398739</v>
      </c>
      <c r="H172">
        <v>0.64235420699211365</v>
      </c>
      <c r="I172">
        <v>0.60846084608460849</v>
      </c>
      <c r="J172">
        <v>0.60846084608460849</v>
      </c>
      <c r="K172">
        <v>0.60846084608460849</v>
      </c>
    </row>
    <row r="173" spans="5:11" x14ac:dyDescent="0.25">
      <c r="E173">
        <v>0.8207171279984814</v>
      </c>
      <c r="F173">
        <v>0.79731683559993316</v>
      </c>
      <c r="G173">
        <v>0.63654365436543658</v>
      </c>
      <c r="H173">
        <v>0.6595542136538991</v>
      </c>
      <c r="I173">
        <v>0.60799100027848652</v>
      </c>
      <c r="J173">
        <v>0.54341732493108186</v>
      </c>
      <c r="K173">
        <v>0.4803052667843053</v>
      </c>
    </row>
    <row r="174" spans="5:11" x14ac:dyDescent="0.25">
      <c r="E174">
        <v>0.85508550855085497</v>
      </c>
      <c r="F174">
        <v>0.85169961606995681</v>
      </c>
      <c r="G174">
        <v>0.80954094314705116</v>
      </c>
      <c r="H174">
        <v>0.74775593095445037</v>
      </c>
      <c r="I174">
        <v>0.71257162865895129</v>
      </c>
      <c r="J174">
        <v>0.65999701737857963</v>
      </c>
      <c r="K174">
        <v>0.60607907636255631</v>
      </c>
    </row>
    <row r="175" spans="5:11" x14ac:dyDescent="0.25">
      <c r="E175">
        <v>0.8207171279984814</v>
      </c>
      <c r="F175">
        <v>0.79731683559993316</v>
      </c>
      <c r="G175">
        <v>0.73645844657264958</v>
      </c>
      <c r="H175">
        <v>0.6595542136538991</v>
      </c>
      <c r="I175">
        <v>0.65526552655265524</v>
      </c>
      <c r="J175">
        <v>0.6459045904590458</v>
      </c>
      <c r="K175">
        <v>0.63654365436543658</v>
      </c>
    </row>
    <row r="176" spans="5:11" x14ac:dyDescent="0.25">
      <c r="E176">
        <v>0.8207171279984814</v>
      </c>
      <c r="F176">
        <v>0.79731683559993316</v>
      </c>
      <c r="G176">
        <v>0.73645844657264958</v>
      </c>
      <c r="H176">
        <v>0.6595542136538991</v>
      </c>
      <c r="I176">
        <v>0.65526552655265524</v>
      </c>
      <c r="J176">
        <v>0.6459045904590458</v>
      </c>
      <c r="K176">
        <v>0.63654365436543658</v>
      </c>
    </row>
    <row r="177" spans="5:11" x14ac:dyDescent="0.25">
      <c r="E177">
        <v>0.8207171279984814</v>
      </c>
      <c r="F177">
        <v>0.79731683559993316</v>
      </c>
      <c r="G177">
        <v>0.73645844657264958</v>
      </c>
      <c r="H177">
        <v>0.6595542136538991</v>
      </c>
      <c r="I177">
        <v>0.65526552655265524</v>
      </c>
      <c r="J177">
        <v>0.6459045904590458</v>
      </c>
      <c r="K177">
        <v>0.63654365436543658</v>
      </c>
    </row>
    <row r="178" spans="5:11" x14ac:dyDescent="0.25">
      <c r="E178">
        <v>0.8207171279984814</v>
      </c>
      <c r="F178">
        <v>0.79731683559993316</v>
      </c>
      <c r="G178">
        <v>0.73645844657264958</v>
      </c>
      <c r="H178">
        <v>0.6595542136538991</v>
      </c>
      <c r="I178">
        <v>0.65526552655265524</v>
      </c>
      <c r="J178">
        <v>0.6459045904590458</v>
      </c>
      <c r="K178">
        <v>0.63654365436543658</v>
      </c>
    </row>
    <row r="179" spans="5:11" x14ac:dyDescent="0.25">
      <c r="E179">
        <v>0.73807380738073791</v>
      </c>
      <c r="F179">
        <v>0.7301530153015301</v>
      </c>
      <c r="G179">
        <v>0.65526552655265524</v>
      </c>
      <c r="H179">
        <v>0.64235420699211365</v>
      </c>
      <c r="I179">
        <v>0.60846084608460849</v>
      </c>
      <c r="J179">
        <v>0.54293429342934285</v>
      </c>
      <c r="K179">
        <v>0.49612961296129615</v>
      </c>
    </row>
    <row r="180" spans="5:11" x14ac:dyDescent="0.25">
      <c r="E180">
        <v>0.73807380738073791</v>
      </c>
      <c r="F180">
        <v>0.7301530153015301</v>
      </c>
      <c r="G180">
        <v>0.65526552655265524</v>
      </c>
      <c r="H180">
        <v>0.64235420699211365</v>
      </c>
      <c r="I180">
        <v>0.60846084608460849</v>
      </c>
      <c r="J180">
        <v>0.54293429342934285</v>
      </c>
      <c r="K180">
        <v>0.52421242124212419</v>
      </c>
    </row>
    <row r="181" spans="5:11" x14ac:dyDescent="0.25">
      <c r="E181">
        <v>0.73807380738073791</v>
      </c>
      <c r="F181">
        <v>0.7301530153015301</v>
      </c>
      <c r="G181">
        <v>0.65526552655265524</v>
      </c>
      <c r="H181">
        <v>0.64235420699211365</v>
      </c>
      <c r="I181">
        <v>0.60846084608460849</v>
      </c>
      <c r="J181">
        <v>0.54293429342934285</v>
      </c>
      <c r="K181">
        <v>0.52421242124212419</v>
      </c>
    </row>
    <row r="182" spans="5:11" x14ac:dyDescent="0.25">
      <c r="E182">
        <v>0.73807380738073791</v>
      </c>
      <c r="F182">
        <v>0.7301530153015301</v>
      </c>
      <c r="G182">
        <v>0.79567956795679562</v>
      </c>
      <c r="H182">
        <v>0.76164855971922041</v>
      </c>
      <c r="I182">
        <v>0.7301530153015301</v>
      </c>
      <c r="J182">
        <v>0.58037803780378039</v>
      </c>
      <c r="K182">
        <v>0.56165616561656162</v>
      </c>
    </row>
    <row r="183" spans="5:11" x14ac:dyDescent="0.25">
      <c r="E183">
        <v>0.54005400540053994</v>
      </c>
      <c r="F183">
        <v>0.468046804680468</v>
      </c>
      <c r="G183">
        <v>0.69270927092709267</v>
      </c>
      <c r="H183">
        <v>0.72494260503395702</v>
      </c>
      <c r="I183">
        <v>0.69270927092709267</v>
      </c>
      <c r="J183">
        <v>0.56165616561656162</v>
      </c>
      <c r="K183">
        <v>0.54293429342934285</v>
      </c>
    </row>
    <row r="184" spans="5:11" x14ac:dyDescent="0.25">
      <c r="E184">
        <v>0.73807380738073791</v>
      </c>
      <c r="F184">
        <v>0.6739873987398739</v>
      </c>
      <c r="G184">
        <v>0.61782178217821782</v>
      </c>
      <c r="H184">
        <v>0.59647176363553434</v>
      </c>
      <c r="I184">
        <v>0.58037803780378039</v>
      </c>
      <c r="J184">
        <v>0.56165616561656162</v>
      </c>
      <c r="K184">
        <v>0.51485148514851486</v>
      </c>
    </row>
    <row r="185" spans="5:11" x14ac:dyDescent="0.25">
      <c r="E185">
        <v>0.72007200720072007</v>
      </c>
      <c r="F185">
        <v>0.71143114311431144</v>
      </c>
      <c r="G185">
        <v>0.6739873987398739</v>
      </c>
      <c r="H185">
        <v>0.62400122964948201</v>
      </c>
      <c r="I185">
        <v>0.56165616561656162</v>
      </c>
      <c r="J185">
        <v>0.51485148514851486</v>
      </c>
      <c r="K185">
        <v>0.468046804680468</v>
      </c>
    </row>
    <row r="186" spans="5:11" x14ac:dyDescent="0.25">
      <c r="E186">
        <v>0.70769387092752023</v>
      </c>
      <c r="F186">
        <v>0.56165616561656162</v>
      </c>
      <c r="G186">
        <v>0.42124212421242124</v>
      </c>
      <c r="H186">
        <v>0.38541252419526822</v>
      </c>
      <c r="I186">
        <v>0.35571557155715572</v>
      </c>
      <c r="J186">
        <v>0.29954995499549952</v>
      </c>
      <c r="K186">
        <v>0.28082808280828081</v>
      </c>
    </row>
    <row r="187" spans="5:11" x14ac:dyDescent="0.25">
      <c r="E187">
        <v>0.70769387092752023</v>
      </c>
      <c r="F187">
        <v>0.65333540101321574</v>
      </c>
      <c r="G187">
        <v>0.57959692315527256</v>
      </c>
      <c r="H187">
        <v>0.50295493595964991</v>
      </c>
      <c r="I187">
        <v>0.45247754704928206</v>
      </c>
      <c r="J187">
        <v>0.39688502001441883</v>
      </c>
      <c r="K187">
        <v>0.34567057492061953</v>
      </c>
    </row>
    <row r="188" spans="5:11" x14ac:dyDescent="0.25">
      <c r="E188">
        <v>0.85508550855085497</v>
      </c>
      <c r="F188">
        <v>0.85169961606995681</v>
      </c>
      <c r="G188">
        <v>0.80954094314705116</v>
      </c>
      <c r="H188">
        <v>0.74775593095445037</v>
      </c>
      <c r="I188">
        <v>0.71257162865895129</v>
      </c>
      <c r="J188">
        <v>0.65999701737857963</v>
      </c>
      <c r="K188">
        <v>0.60607907636255631</v>
      </c>
    </row>
    <row r="189" spans="5:11" x14ac:dyDescent="0.25">
      <c r="E189">
        <v>0.73807380738073791</v>
      </c>
      <c r="F189">
        <v>0.7301530153015301</v>
      </c>
      <c r="G189">
        <v>0.702070207020702</v>
      </c>
      <c r="H189">
        <v>0.64235420699211365</v>
      </c>
      <c r="I189">
        <v>0.60846084608460849</v>
      </c>
      <c r="J189">
        <v>0.58037803780378039</v>
      </c>
      <c r="K189">
        <v>0.56165616561656162</v>
      </c>
    </row>
    <row r="190" spans="5:11" x14ac:dyDescent="0.25">
      <c r="E190">
        <v>0.73807380738073791</v>
      </c>
      <c r="F190">
        <v>0.7301530153015301</v>
      </c>
      <c r="G190">
        <v>0.702070207020702</v>
      </c>
      <c r="H190">
        <v>0.64235420699211365</v>
      </c>
      <c r="I190">
        <v>0.60846084608460849</v>
      </c>
      <c r="J190">
        <v>0.58037803780378039</v>
      </c>
      <c r="K190">
        <v>0.56165616561656162</v>
      </c>
    </row>
    <row r="191" spans="5:11" x14ac:dyDescent="0.25">
      <c r="E191">
        <v>0.73807380738073791</v>
      </c>
      <c r="F191">
        <v>0.7301530153015301</v>
      </c>
      <c r="G191">
        <v>0.702070207020702</v>
      </c>
      <c r="H191">
        <v>0.64235420699211365</v>
      </c>
      <c r="I191">
        <v>0.60846084608460849</v>
      </c>
      <c r="J191">
        <v>0.58037803780378039</v>
      </c>
      <c r="K191">
        <v>0.56165616561656162</v>
      </c>
    </row>
    <row r="192" spans="5:11" x14ac:dyDescent="0.25">
      <c r="E192">
        <v>0.73807380738073791</v>
      </c>
      <c r="F192">
        <v>0.7301530153015301</v>
      </c>
      <c r="G192">
        <v>0.702070207020702</v>
      </c>
      <c r="H192">
        <v>0.64235420699211365</v>
      </c>
      <c r="I192">
        <v>0.60846084608460849</v>
      </c>
      <c r="J192">
        <v>0.58037803780378039</v>
      </c>
      <c r="K192">
        <v>0.56165616561656162</v>
      </c>
    </row>
    <row r="193" spans="5:11" x14ac:dyDescent="0.25">
      <c r="E193">
        <v>0.76507650765076496</v>
      </c>
      <c r="F193">
        <v>0.74887488748874886</v>
      </c>
      <c r="G193">
        <v>0.702070207020702</v>
      </c>
      <c r="H193">
        <v>0.64235420699211365</v>
      </c>
      <c r="I193">
        <v>0.63654365436543658</v>
      </c>
      <c r="J193">
        <v>0.59378382841113952</v>
      </c>
      <c r="K193">
        <v>0.49660669428828141</v>
      </c>
    </row>
    <row r="194" spans="5:11" x14ac:dyDescent="0.25">
      <c r="E194">
        <v>0.76507650765076496</v>
      </c>
      <c r="F194">
        <v>0.71143114311431144</v>
      </c>
      <c r="G194">
        <v>0.65526552655265524</v>
      </c>
      <c r="H194">
        <v>0.64235420699211365</v>
      </c>
      <c r="I194">
        <v>0.63654365436543658</v>
      </c>
      <c r="J194">
        <v>0.54293429342934285</v>
      </c>
      <c r="K194">
        <v>0.49660669428828141</v>
      </c>
    </row>
    <row r="195" spans="5:11" x14ac:dyDescent="0.25">
      <c r="E195">
        <v>0.76507650765076496</v>
      </c>
      <c r="F195">
        <v>0.74887488748874886</v>
      </c>
      <c r="G195">
        <v>0.702070207020702</v>
      </c>
      <c r="H195">
        <v>0.64235420699211365</v>
      </c>
      <c r="I195">
        <v>0.65526552655265524</v>
      </c>
      <c r="J195">
        <v>0.60846084608460849</v>
      </c>
      <c r="K195">
        <v>0.468046804680468</v>
      </c>
    </row>
    <row r="196" spans="5:11" x14ac:dyDescent="0.25">
      <c r="E196">
        <v>0.76507650765076496</v>
      </c>
      <c r="F196">
        <v>0.74887488748874886</v>
      </c>
      <c r="G196">
        <v>0.702070207020702</v>
      </c>
      <c r="H196">
        <v>0.64235420699211365</v>
      </c>
      <c r="I196">
        <v>0.702070207020702</v>
      </c>
      <c r="J196">
        <v>0.56165616561656162</v>
      </c>
      <c r="K196">
        <v>0.468046804680468</v>
      </c>
    </row>
    <row r="197" spans="5:11" x14ac:dyDescent="0.25">
      <c r="E197">
        <v>0.72007200720072007</v>
      </c>
      <c r="F197">
        <v>0.702070207020702</v>
      </c>
      <c r="G197">
        <v>0.6459045904590458</v>
      </c>
      <c r="H197">
        <v>0.59647176363553434</v>
      </c>
      <c r="I197">
        <v>0.60846084608460849</v>
      </c>
      <c r="J197">
        <v>0.56165616561656162</v>
      </c>
      <c r="K197">
        <v>0.468046804680468</v>
      </c>
    </row>
    <row r="198" spans="5:11" x14ac:dyDescent="0.25">
      <c r="E198">
        <v>0.76507650765076496</v>
      </c>
      <c r="F198">
        <v>0.74887488748874886</v>
      </c>
      <c r="G198">
        <v>0.6459045904590458</v>
      </c>
      <c r="H198">
        <v>0.59647176363553434</v>
      </c>
      <c r="I198">
        <v>0.60846084608460849</v>
      </c>
      <c r="J198">
        <v>0.56165616561656162</v>
      </c>
      <c r="K198">
        <v>0.468046804680468</v>
      </c>
    </row>
    <row r="199" spans="5:11" x14ac:dyDescent="0.25">
      <c r="E199">
        <v>0.76507650765076496</v>
      </c>
      <c r="F199">
        <v>0.74887488748874886</v>
      </c>
      <c r="G199">
        <v>0.702070207020702</v>
      </c>
      <c r="H199">
        <v>0.64235420699211365</v>
      </c>
      <c r="I199">
        <v>0.63654365436543658</v>
      </c>
      <c r="J199">
        <v>0.55419823985039662</v>
      </c>
      <c r="K199">
        <v>0.46349958133573016</v>
      </c>
    </row>
    <row r="200" spans="5:11" x14ac:dyDescent="0.25">
      <c r="E200">
        <v>0.74679933407740773</v>
      </c>
      <c r="F200">
        <v>0.69523514536848885</v>
      </c>
      <c r="G200">
        <v>0.63654365436543658</v>
      </c>
      <c r="H200">
        <v>0.55058932027895469</v>
      </c>
      <c r="I200">
        <v>0.54293429342934285</v>
      </c>
      <c r="J200">
        <v>0.50549054905490554</v>
      </c>
      <c r="K200">
        <v>0.42124212421242124</v>
      </c>
    </row>
    <row r="201" spans="5:11" x14ac:dyDescent="0.25">
      <c r="E201">
        <v>0.74679933407740773</v>
      </c>
      <c r="F201">
        <v>0.69523514536848885</v>
      </c>
      <c r="G201">
        <v>0.61578239799543055</v>
      </c>
      <c r="H201">
        <v>0.52831481775477307</v>
      </c>
      <c r="I201">
        <v>0.46538087642101583</v>
      </c>
      <c r="J201">
        <v>0.39585588560742641</v>
      </c>
      <c r="K201">
        <v>0.33107112952552126</v>
      </c>
    </row>
    <row r="202" spans="5:11" x14ac:dyDescent="0.25">
      <c r="E202">
        <v>0.85508550855085497</v>
      </c>
      <c r="F202">
        <v>0.85169961606995681</v>
      </c>
      <c r="G202">
        <v>0.80954094314705116</v>
      </c>
      <c r="H202">
        <v>0.74775593095445037</v>
      </c>
      <c r="I202">
        <v>0.71257162865895129</v>
      </c>
      <c r="J202">
        <v>0.65999701737857963</v>
      </c>
      <c r="K202">
        <v>0.60607907636255631</v>
      </c>
    </row>
    <row r="203" spans="5:11" x14ac:dyDescent="0.25">
      <c r="E203">
        <v>0.76507650765076496</v>
      </c>
      <c r="F203">
        <v>0.74887488748874886</v>
      </c>
      <c r="G203">
        <v>0.702070207020702</v>
      </c>
      <c r="H203">
        <v>0.64235420699211365</v>
      </c>
      <c r="I203">
        <v>0.63654365436543658</v>
      </c>
      <c r="J203">
        <v>0.59378382841113952</v>
      </c>
      <c r="K203">
        <v>0.49660669428828141</v>
      </c>
    </row>
    <row r="204" spans="5:11" x14ac:dyDescent="0.25">
      <c r="E204">
        <v>0.76507650765076496</v>
      </c>
      <c r="F204">
        <v>0.74887488748874886</v>
      </c>
      <c r="G204">
        <v>0.702070207020702</v>
      </c>
      <c r="H204">
        <v>0.64235420699211365</v>
      </c>
      <c r="I204">
        <v>0.63654365436543658</v>
      </c>
      <c r="J204">
        <v>0.59378382841113952</v>
      </c>
      <c r="K204">
        <v>0.49660669428828141</v>
      </c>
    </row>
    <row r="205" spans="5:11" x14ac:dyDescent="0.25">
      <c r="E205">
        <v>0.76507650765076496</v>
      </c>
      <c r="F205">
        <v>0.74887488748874886</v>
      </c>
      <c r="G205">
        <v>0.702070207020702</v>
      </c>
      <c r="H205">
        <v>0.64235420699211365</v>
      </c>
      <c r="I205">
        <v>0.63654365436543658</v>
      </c>
      <c r="J205">
        <v>0.59378382841113952</v>
      </c>
      <c r="K205">
        <v>0.49660669428828141</v>
      </c>
    </row>
    <row r="206" spans="5:11" x14ac:dyDescent="0.25">
      <c r="E206">
        <v>0.76507650765076496</v>
      </c>
      <c r="F206">
        <v>0.74887488748874886</v>
      </c>
      <c r="G206">
        <v>0.702070207020702</v>
      </c>
      <c r="H206">
        <v>0.64235420699211365</v>
      </c>
      <c r="I206">
        <v>0.63654365436543658</v>
      </c>
      <c r="J206">
        <v>0.59378382841113952</v>
      </c>
      <c r="K206">
        <v>0.49660669428828141</v>
      </c>
    </row>
    <row r="207" spans="5:11" x14ac:dyDescent="0.25">
      <c r="E207">
        <v>0.75607560756075598</v>
      </c>
      <c r="F207">
        <v>0.7301530153015301</v>
      </c>
      <c r="G207">
        <v>0.7301530153015301</v>
      </c>
      <c r="H207">
        <v>0.6882366503486933</v>
      </c>
      <c r="I207">
        <v>0.66146385314919964</v>
      </c>
      <c r="J207">
        <v>0.60380361523115544</v>
      </c>
      <c r="K207">
        <v>0.54613718968933644</v>
      </c>
    </row>
    <row r="208" spans="5:11" x14ac:dyDescent="0.25">
      <c r="E208">
        <v>0.75607560756075598</v>
      </c>
      <c r="F208">
        <v>0.702070207020702</v>
      </c>
      <c r="G208">
        <v>0.69270927092709267</v>
      </c>
      <c r="H208">
        <v>0.6882366503486933</v>
      </c>
      <c r="I208">
        <v>0.66146385314919964</v>
      </c>
      <c r="J208">
        <v>0.60380361523115544</v>
      </c>
      <c r="K208">
        <v>0.54613718968933644</v>
      </c>
    </row>
    <row r="209" spans="5:11" x14ac:dyDescent="0.25">
      <c r="E209">
        <v>0.75607560756075598</v>
      </c>
      <c r="F209">
        <v>0.74887488748874886</v>
      </c>
      <c r="G209">
        <v>0.7301530153015301</v>
      </c>
      <c r="H209">
        <v>0.6882366503486933</v>
      </c>
      <c r="I209">
        <v>0.66146385314919964</v>
      </c>
      <c r="J209">
        <v>0.60380361523115544</v>
      </c>
      <c r="K209">
        <v>0.54613718968933644</v>
      </c>
    </row>
    <row r="210" spans="5:11" x14ac:dyDescent="0.25">
      <c r="E210">
        <v>0.75607560756075598</v>
      </c>
      <c r="F210">
        <v>0.74887488748874886</v>
      </c>
      <c r="G210">
        <v>0.78631863186318629</v>
      </c>
      <c r="H210">
        <v>0.7524720710479047</v>
      </c>
      <c r="I210">
        <v>0.73951395139513953</v>
      </c>
      <c r="J210">
        <v>0.60380361523115544</v>
      </c>
      <c r="K210">
        <v>0.468046804680468</v>
      </c>
    </row>
    <row r="211" spans="5:11" x14ac:dyDescent="0.25">
      <c r="E211">
        <v>0.75607560756075598</v>
      </c>
      <c r="F211">
        <v>0.7301530153015301</v>
      </c>
      <c r="G211">
        <v>0.7301530153015301</v>
      </c>
      <c r="H211">
        <v>0.6882366503486933</v>
      </c>
      <c r="I211">
        <v>0.66146385314919964</v>
      </c>
      <c r="J211">
        <v>0.60380361523115544</v>
      </c>
      <c r="K211">
        <v>0.54613718968933644</v>
      </c>
    </row>
    <row r="212" spans="5:11" x14ac:dyDescent="0.25">
      <c r="E212">
        <v>0.75607560756075598</v>
      </c>
      <c r="F212">
        <v>0.7301530153015301</v>
      </c>
      <c r="G212">
        <v>0.7301530153015301</v>
      </c>
      <c r="H212">
        <v>0.6882366503486933</v>
      </c>
      <c r="I212">
        <v>0.66146385314919964</v>
      </c>
      <c r="J212">
        <v>0.60380361523115544</v>
      </c>
      <c r="K212">
        <v>0.54613718968933644</v>
      </c>
    </row>
    <row r="213" spans="5:11" x14ac:dyDescent="0.25">
      <c r="E213">
        <v>0.72907290729072904</v>
      </c>
      <c r="F213">
        <v>0.74887488748874886</v>
      </c>
      <c r="G213">
        <v>0.7301530153015301</v>
      </c>
      <c r="H213">
        <v>0.6882366503486933</v>
      </c>
      <c r="I213">
        <v>0.66146385314919964</v>
      </c>
      <c r="J213">
        <v>0.60380361523115544</v>
      </c>
      <c r="K213">
        <v>0.54613718968933644</v>
      </c>
    </row>
    <row r="214" spans="5:11" x14ac:dyDescent="0.25">
      <c r="E214">
        <v>0.81008100810081007</v>
      </c>
      <c r="F214">
        <v>0.79567956795679562</v>
      </c>
      <c r="G214">
        <v>0.71143114311431144</v>
      </c>
      <c r="H214">
        <v>0.67906016167737737</v>
      </c>
      <c r="I214">
        <v>0.61782178217821782</v>
      </c>
      <c r="J214">
        <v>0.56165616561656162</v>
      </c>
      <c r="K214">
        <v>0.51485148514851486</v>
      </c>
    </row>
    <row r="215" spans="5:11" x14ac:dyDescent="0.25">
      <c r="E215">
        <v>0.83579183115607913</v>
      </c>
      <c r="F215">
        <v>0.82326449375283572</v>
      </c>
      <c r="G215">
        <v>0.77241798758841651</v>
      </c>
      <c r="H215">
        <v>0.70391356366721813</v>
      </c>
      <c r="I215">
        <v>0.69270927092709267</v>
      </c>
      <c r="J215">
        <v>0.6459045904590458</v>
      </c>
      <c r="K215">
        <v>0.58973897389738972</v>
      </c>
    </row>
    <row r="216" spans="5:11" x14ac:dyDescent="0.25">
      <c r="E216">
        <v>0.85508550855085497</v>
      </c>
      <c r="F216">
        <v>0.85169961606995681</v>
      </c>
      <c r="G216">
        <v>0.80954094314705116</v>
      </c>
      <c r="H216">
        <v>0.74775593095445037</v>
      </c>
      <c r="I216">
        <v>0.71257162865895129</v>
      </c>
      <c r="J216">
        <v>0.65999701737857963</v>
      </c>
      <c r="K216">
        <v>0.60607907636255631</v>
      </c>
    </row>
    <row r="217" spans="5:11" x14ac:dyDescent="0.25">
      <c r="E217">
        <v>0.75607560756075598</v>
      </c>
      <c r="F217">
        <v>0.74887488748874886</v>
      </c>
      <c r="G217">
        <v>0.7301530153015301</v>
      </c>
      <c r="H217">
        <v>0.6882366503486933</v>
      </c>
      <c r="I217">
        <v>0.66146385314919964</v>
      </c>
      <c r="J217">
        <v>0.60380361523115544</v>
      </c>
      <c r="K217">
        <v>0.54613718968933644</v>
      </c>
    </row>
    <row r="218" spans="5:11" x14ac:dyDescent="0.25">
      <c r="E218">
        <v>0.75607560756075598</v>
      </c>
      <c r="F218">
        <v>0.74887488748874886</v>
      </c>
      <c r="G218">
        <v>0.7301530153015301</v>
      </c>
      <c r="H218">
        <v>0.6882366503486933</v>
      </c>
      <c r="I218">
        <v>0.66146385314919964</v>
      </c>
      <c r="J218">
        <v>0.60380361523115544</v>
      </c>
      <c r="K218">
        <v>0.54613718968933644</v>
      </c>
    </row>
    <row r="219" spans="5:11" x14ac:dyDescent="0.25">
      <c r="E219">
        <v>0.75607560756075598</v>
      </c>
      <c r="F219">
        <v>0.74887488748874886</v>
      </c>
      <c r="G219">
        <v>0.7301530153015301</v>
      </c>
      <c r="H219">
        <v>0.6882366503486933</v>
      </c>
      <c r="I219">
        <v>0.66146385314919964</v>
      </c>
      <c r="J219">
        <v>0.60380361523115544</v>
      </c>
      <c r="K219">
        <v>0.54613718968933644</v>
      </c>
    </row>
    <row r="220" spans="5:11" x14ac:dyDescent="0.25">
      <c r="E220">
        <v>0.75607560756075598</v>
      </c>
      <c r="F220">
        <v>0.74887488748874886</v>
      </c>
      <c r="G220">
        <v>0.7301530153015301</v>
      </c>
      <c r="H220">
        <v>0.6882366503486933</v>
      </c>
      <c r="I220">
        <v>0.66146385314919964</v>
      </c>
      <c r="J220">
        <v>0.60380361523115544</v>
      </c>
      <c r="K220">
        <v>0.54613718968933644</v>
      </c>
    </row>
    <row r="221" spans="5:11" x14ac:dyDescent="0.25">
      <c r="E221">
        <v>0.82808280828082803</v>
      </c>
      <c r="F221">
        <v>0.82376237623762372</v>
      </c>
      <c r="G221">
        <v>0.80504050405040495</v>
      </c>
      <c r="H221">
        <v>0.78917802573316831</v>
      </c>
      <c r="I221">
        <v>0.74887488748874886</v>
      </c>
      <c r="J221">
        <v>0.7301530153015301</v>
      </c>
      <c r="K221">
        <v>0.702070207020702</v>
      </c>
    </row>
    <row r="222" spans="5:11" x14ac:dyDescent="0.25">
      <c r="E222">
        <v>0.81008100810081007</v>
      </c>
      <c r="F222">
        <v>0.80504050405040495</v>
      </c>
      <c r="G222">
        <v>0.78631863186318629</v>
      </c>
      <c r="H222">
        <v>0.71576611636264098</v>
      </c>
      <c r="I222">
        <v>0.6739873987398739</v>
      </c>
      <c r="J222">
        <v>0.66462646264626457</v>
      </c>
      <c r="K222">
        <v>0.65526552655265524</v>
      </c>
    </row>
    <row r="223" spans="5:11" x14ac:dyDescent="0.25">
      <c r="E223">
        <v>0.82808280828082803</v>
      </c>
      <c r="F223">
        <v>0.82376237623762372</v>
      </c>
      <c r="G223">
        <v>0.84248424842484249</v>
      </c>
      <c r="H223">
        <v>0.82588398041843192</v>
      </c>
      <c r="I223">
        <v>0.82376237623762372</v>
      </c>
      <c r="J223">
        <v>0.7301530153015301</v>
      </c>
      <c r="K223">
        <v>0.702070207020702</v>
      </c>
    </row>
    <row r="224" spans="5:11" x14ac:dyDescent="0.25">
      <c r="E224">
        <v>0.7727272727272726</v>
      </c>
      <c r="F224">
        <v>0.75636363636363635</v>
      </c>
      <c r="G224">
        <v>0.70909090909090911</v>
      </c>
      <c r="H224">
        <v>0.66181818181818175</v>
      </c>
      <c r="I224">
        <v>0.61454545454545451</v>
      </c>
      <c r="J224">
        <v>0.56727272727272726</v>
      </c>
      <c r="K224">
        <v>0.52</v>
      </c>
    </row>
    <row r="225" spans="5:11" x14ac:dyDescent="0.25">
      <c r="E225">
        <v>0.63006300630062995</v>
      </c>
      <c r="F225">
        <v>0.63654365436543658</v>
      </c>
      <c r="G225">
        <v>0.60846084608460849</v>
      </c>
      <c r="H225">
        <v>0.59647176363553434</v>
      </c>
      <c r="I225">
        <v>0.63654365436543658</v>
      </c>
      <c r="J225">
        <v>0.60846084608460849</v>
      </c>
      <c r="K225">
        <v>0.58037803780378039</v>
      </c>
    </row>
    <row r="226" spans="5:11" x14ac:dyDescent="0.25">
      <c r="E226">
        <v>0.82808280828082803</v>
      </c>
      <c r="F226">
        <v>0.82376237623762372</v>
      </c>
      <c r="G226">
        <v>0.74887488748874886</v>
      </c>
      <c r="H226">
        <v>0.69741313902000912</v>
      </c>
      <c r="I226">
        <v>0.69270927092709267</v>
      </c>
      <c r="J226">
        <v>0.68334833483348334</v>
      </c>
      <c r="K226">
        <v>0.6739873987398739</v>
      </c>
    </row>
    <row r="227" spans="5:11" x14ac:dyDescent="0.25">
      <c r="E227">
        <v>0.87180008098306927</v>
      </c>
      <c r="F227">
        <v>0.88928892889288924</v>
      </c>
      <c r="G227">
        <v>0.8799279927992798</v>
      </c>
      <c r="H227">
        <v>0.85341344643237982</v>
      </c>
      <c r="I227">
        <v>0.86120612061206114</v>
      </c>
      <c r="J227">
        <v>0.82376237623762372</v>
      </c>
      <c r="K227">
        <v>0.78631863186318629</v>
      </c>
    </row>
    <row r="228" spans="5:11" x14ac:dyDescent="0.25">
      <c r="E228">
        <v>0.87180008098306927</v>
      </c>
      <c r="F228">
        <v>0.88871036930895464</v>
      </c>
      <c r="G228">
        <v>0.86553322279817535</v>
      </c>
      <c r="H228">
        <v>0.83506046908974785</v>
      </c>
      <c r="I228">
        <v>0.83312331233123305</v>
      </c>
      <c r="J228">
        <v>0.79567956795679562</v>
      </c>
      <c r="K228">
        <v>0.74887488748874886</v>
      </c>
    </row>
    <row r="229" spans="5:11" x14ac:dyDescent="0.25">
      <c r="E229">
        <v>0.87180008098306927</v>
      </c>
      <c r="F229">
        <v>0.88871036930895464</v>
      </c>
      <c r="G229">
        <v>0.86553322279817535</v>
      </c>
      <c r="H229">
        <v>0.82057407864039233</v>
      </c>
      <c r="I229">
        <v>0.80343211035304396</v>
      </c>
      <c r="J229">
        <v>0.77695769576957685</v>
      </c>
      <c r="K229">
        <v>0.74887488748874886</v>
      </c>
    </row>
    <row r="230" spans="5:11" x14ac:dyDescent="0.25">
      <c r="E230">
        <v>0.85508550855085497</v>
      </c>
      <c r="F230">
        <v>0.85169961606995681</v>
      </c>
      <c r="G230">
        <v>0.80954094314705116</v>
      </c>
      <c r="H230">
        <v>0.74775593095445037</v>
      </c>
      <c r="I230">
        <v>0.71257162865895129</v>
      </c>
      <c r="J230">
        <v>0.65999701737857963</v>
      </c>
      <c r="K230">
        <v>0.60607907636255631</v>
      </c>
    </row>
    <row r="231" spans="5:11" x14ac:dyDescent="0.25">
      <c r="E231">
        <v>0.82808280828082803</v>
      </c>
      <c r="F231">
        <v>0.82376237623762372</v>
      </c>
      <c r="G231">
        <v>0.80504050405040495</v>
      </c>
      <c r="H231">
        <v>0.78917802573316831</v>
      </c>
      <c r="I231">
        <v>0.74887488748874886</v>
      </c>
      <c r="J231">
        <v>0.7301530153015301</v>
      </c>
      <c r="K231">
        <v>0.702070207020702</v>
      </c>
    </row>
    <row r="232" spans="5:11" x14ac:dyDescent="0.25">
      <c r="E232">
        <v>0.82808280828082803</v>
      </c>
      <c r="F232">
        <v>0.82376237623762372</v>
      </c>
      <c r="G232">
        <v>0.80504050405040495</v>
      </c>
      <c r="H232">
        <v>0.78917802573316831</v>
      </c>
      <c r="I232">
        <v>0.74887488748874886</v>
      </c>
      <c r="J232">
        <v>0.7301530153015301</v>
      </c>
      <c r="K232">
        <v>0.702070207020702</v>
      </c>
    </row>
    <row r="233" spans="5:11" x14ac:dyDescent="0.25">
      <c r="E233">
        <v>0.82808280828082803</v>
      </c>
      <c r="F233">
        <v>0.82376237623762372</v>
      </c>
      <c r="G233">
        <v>0.80504050405040495</v>
      </c>
      <c r="H233">
        <v>0.78917802573316831</v>
      </c>
      <c r="I233">
        <v>0.74887488748874886</v>
      </c>
      <c r="J233">
        <v>0.7301530153015301</v>
      </c>
      <c r="K233">
        <v>0.702070207020702</v>
      </c>
    </row>
    <row r="234" spans="5:11" x14ac:dyDescent="0.25">
      <c r="E234">
        <v>0.82808280828082803</v>
      </c>
      <c r="F234">
        <v>0.82376237623762372</v>
      </c>
      <c r="G234">
        <v>0.80504050405040495</v>
      </c>
      <c r="H234">
        <v>0.78917802573316831</v>
      </c>
      <c r="I234">
        <v>0.74887488748874886</v>
      </c>
      <c r="J234">
        <v>0.7301530153015301</v>
      </c>
      <c r="K234">
        <v>0.702070207020702</v>
      </c>
    </row>
    <row r="235" spans="5:11" x14ac:dyDescent="0.25">
      <c r="E235">
        <v>0.80908501954916734</v>
      </c>
      <c r="F235">
        <v>0.79567956795679562</v>
      </c>
      <c r="G235">
        <v>0.71143114311431144</v>
      </c>
      <c r="H235">
        <v>0.73411909370527284</v>
      </c>
      <c r="I235">
        <v>0.66462646264626457</v>
      </c>
      <c r="J235">
        <v>0.58037803780378039</v>
      </c>
      <c r="K235">
        <v>0.51485148514851486</v>
      </c>
    </row>
    <row r="236" spans="5:11" x14ac:dyDescent="0.25">
      <c r="E236">
        <v>0.80908501954916734</v>
      </c>
      <c r="F236">
        <v>0.79567956795679562</v>
      </c>
      <c r="G236">
        <v>0.78631863186318629</v>
      </c>
      <c r="H236">
        <v>0.73411909370527284</v>
      </c>
      <c r="I236">
        <v>0.60846084608460849</v>
      </c>
      <c r="J236">
        <v>0.50549054905490554</v>
      </c>
      <c r="K236">
        <v>0.44932493249324928</v>
      </c>
    </row>
    <row r="237" spans="5:11" x14ac:dyDescent="0.25">
      <c r="E237">
        <v>0.80908501954916734</v>
      </c>
      <c r="F237">
        <v>0.79567956795679562</v>
      </c>
      <c r="G237">
        <v>0.78631863186318629</v>
      </c>
      <c r="H237">
        <v>0.74329558237658877</v>
      </c>
      <c r="I237">
        <v>0.72079207920792077</v>
      </c>
      <c r="J237">
        <v>0.58037803780378039</v>
      </c>
      <c r="K237">
        <v>0.51485148514851486</v>
      </c>
    </row>
    <row r="238" spans="5:11" x14ac:dyDescent="0.25">
      <c r="E238">
        <v>0.80908501954916734</v>
      </c>
      <c r="F238">
        <v>0.79567956795679562</v>
      </c>
      <c r="G238">
        <v>0.78631863186318629</v>
      </c>
      <c r="H238">
        <v>0.73411909370527284</v>
      </c>
      <c r="I238">
        <v>0.66462646264626457</v>
      </c>
      <c r="J238">
        <v>0.62718271827182714</v>
      </c>
      <c r="K238">
        <v>0.48676867686768677</v>
      </c>
    </row>
    <row r="239" spans="5:11" x14ac:dyDescent="0.25">
      <c r="E239">
        <v>0.80908501954916734</v>
      </c>
      <c r="F239">
        <v>0.79567956795679562</v>
      </c>
      <c r="G239">
        <v>0.78631863186318629</v>
      </c>
      <c r="H239">
        <v>0.73411909370527284</v>
      </c>
      <c r="I239">
        <v>0.66462646264626457</v>
      </c>
      <c r="J239">
        <v>0.58037803780378039</v>
      </c>
      <c r="K239">
        <v>0.468046804680468</v>
      </c>
    </row>
    <row r="240" spans="5:11" x14ac:dyDescent="0.25">
      <c r="E240">
        <v>0.80908501954916734</v>
      </c>
      <c r="F240">
        <v>0.79567956795679562</v>
      </c>
      <c r="G240">
        <v>0.80504050405040495</v>
      </c>
      <c r="H240">
        <v>0.73411909370527284</v>
      </c>
      <c r="I240">
        <v>0.66462646264626457</v>
      </c>
      <c r="J240">
        <v>0.58037803780378039</v>
      </c>
      <c r="K240">
        <v>0.468046804680468</v>
      </c>
    </row>
    <row r="241" spans="5:11" x14ac:dyDescent="0.25">
      <c r="E241">
        <v>0.80908501954916734</v>
      </c>
      <c r="F241">
        <v>0.78631863186318629</v>
      </c>
      <c r="G241">
        <v>0.76759675967596752</v>
      </c>
      <c r="H241">
        <v>0.69741313902000912</v>
      </c>
      <c r="I241">
        <v>0.6739873987398739</v>
      </c>
      <c r="J241">
        <v>0.60846084608460849</v>
      </c>
      <c r="K241">
        <v>0.56165616561656162</v>
      </c>
    </row>
    <row r="242" spans="5:11" x14ac:dyDescent="0.25">
      <c r="E242">
        <v>0.80908501954916734</v>
      </c>
      <c r="F242">
        <v>0.84248424842484249</v>
      </c>
      <c r="G242">
        <v>0.83312331233123305</v>
      </c>
      <c r="H242">
        <v>0.79835451440448424</v>
      </c>
      <c r="I242">
        <v>0.79567956795679562</v>
      </c>
      <c r="J242">
        <v>0.74887488748874886</v>
      </c>
      <c r="K242">
        <v>0.73951395139513953</v>
      </c>
    </row>
    <row r="243" spans="5:11" x14ac:dyDescent="0.25">
      <c r="E243">
        <v>0.80908501954916734</v>
      </c>
      <c r="F243">
        <v>0.77618146703259283</v>
      </c>
      <c r="G243">
        <v>0.70628799252981711</v>
      </c>
      <c r="H243">
        <v>0.6216199322779975</v>
      </c>
      <c r="I243">
        <v>0.56163842212974668</v>
      </c>
      <c r="J243">
        <v>0.4905232616100712</v>
      </c>
      <c r="K243">
        <v>0.45868586858685867</v>
      </c>
    </row>
    <row r="244" spans="5:11" x14ac:dyDescent="0.25">
      <c r="E244">
        <v>0.85508550855085497</v>
      </c>
      <c r="F244">
        <v>0.85169961606995681</v>
      </c>
      <c r="G244">
        <v>0.80954094314705116</v>
      </c>
      <c r="H244">
        <v>0.74775593095445037</v>
      </c>
      <c r="I244">
        <v>0.71257162865895129</v>
      </c>
      <c r="J244">
        <v>0.65999701737857963</v>
      </c>
      <c r="K244">
        <v>0.60607907636255631</v>
      </c>
    </row>
    <row r="245" spans="5:11" x14ac:dyDescent="0.25">
      <c r="E245">
        <v>0.80908501954916734</v>
      </c>
      <c r="F245">
        <v>0.79567956795679562</v>
      </c>
      <c r="G245">
        <v>0.78631863186318629</v>
      </c>
      <c r="H245">
        <v>0.73411909370527284</v>
      </c>
      <c r="I245">
        <v>0.66462646264626457</v>
      </c>
      <c r="J245">
        <v>0.58037803780378039</v>
      </c>
      <c r="K245">
        <v>0.51485148514851486</v>
      </c>
    </row>
    <row r="246" spans="5:11" x14ac:dyDescent="0.25">
      <c r="E246">
        <v>0.80908501954916734</v>
      </c>
      <c r="F246">
        <v>0.79567956795679562</v>
      </c>
      <c r="G246">
        <v>0.78631863186318629</v>
      </c>
      <c r="H246">
        <v>0.73411909370527284</v>
      </c>
      <c r="I246">
        <v>0.66462646264626457</v>
      </c>
      <c r="J246">
        <v>0.58037803780378039</v>
      </c>
      <c r="K246">
        <v>0.51485148514851486</v>
      </c>
    </row>
    <row r="247" spans="5:11" x14ac:dyDescent="0.25">
      <c r="E247">
        <v>0.80908501954916734</v>
      </c>
      <c r="F247">
        <v>0.79567956795679562</v>
      </c>
      <c r="G247">
        <v>0.78631863186318629</v>
      </c>
      <c r="H247">
        <v>0.73411909370527284</v>
      </c>
      <c r="I247">
        <v>0.66462646264626457</v>
      </c>
      <c r="J247">
        <v>0.58037803780378039</v>
      </c>
      <c r="K247">
        <v>0.51485148514851486</v>
      </c>
    </row>
    <row r="248" spans="5:11" x14ac:dyDescent="0.25">
      <c r="E248">
        <v>0.80908501954916734</v>
      </c>
      <c r="F248">
        <v>0.79567956795679562</v>
      </c>
      <c r="G248">
        <v>0.78631863186318629</v>
      </c>
      <c r="H248">
        <v>0.73411909370527284</v>
      </c>
      <c r="I248">
        <v>0.66462646264626457</v>
      </c>
      <c r="J248">
        <v>0.58037803780378039</v>
      </c>
      <c r="K248">
        <v>0.51485148514851486</v>
      </c>
    </row>
    <row r="249" spans="5:11" x14ac:dyDescent="0.25">
      <c r="E249">
        <v>0.86408640864086395</v>
      </c>
      <c r="F249">
        <v>0.84248424842484249</v>
      </c>
      <c r="G249">
        <v>0.74887488748874886</v>
      </c>
      <c r="H249">
        <v>0.64235420699211365</v>
      </c>
      <c r="I249">
        <v>0.56165616561656162</v>
      </c>
      <c r="J249">
        <v>0.51485148514851486</v>
      </c>
      <c r="K249">
        <v>0.37443744374437443</v>
      </c>
    </row>
    <row r="250" spans="5:11" x14ac:dyDescent="0.25">
      <c r="E250">
        <v>0.82808280828082803</v>
      </c>
      <c r="F250">
        <v>0.71143114311431144</v>
      </c>
      <c r="G250">
        <v>0.71143114311431144</v>
      </c>
      <c r="H250">
        <v>0.64235420699211365</v>
      </c>
      <c r="I250">
        <v>0.56165616561656162</v>
      </c>
      <c r="J250">
        <v>0.51485148514851486</v>
      </c>
      <c r="K250">
        <v>0.37443744374437443</v>
      </c>
    </row>
    <row r="251" spans="5:11" x14ac:dyDescent="0.25">
      <c r="E251">
        <v>0.86408640864086395</v>
      </c>
      <c r="F251">
        <v>0.84248424842484249</v>
      </c>
      <c r="G251">
        <v>0.56165616561656162</v>
      </c>
      <c r="H251">
        <v>0.53223634293632283</v>
      </c>
      <c r="I251">
        <v>0.468046804680468</v>
      </c>
      <c r="J251">
        <v>0.42124212421242124</v>
      </c>
      <c r="K251">
        <v>0.468046804680468</v>
      </c>
    </row>
    <row r="252" spans="5:11" x14ac:dyDescent="0.25">
      <c r="E252">
        <v>0.86408640864086395</v>
      </c>
      <c r="F252">
        <v>0.84248424842484249</v>
      </c>
      <c r="G252">
        <v>0.71143114311431144</v>
      </c>
      <c r="H252">
        <v>0.64235420699211365</v>
      </c>
      <c r="I252">
        <v>0.56165616561656162</v>
      </c>
      <c r="J252">
        <v>0.51485148514851486</v>
      </c>
      <c r="K252">
        <v>0.37443744374437443</v>
      </c>
    </row>
    <row r="253" spans="5:11" x14ac:dyDescent="0.25">
      <c r="E253">
        <v>0.86408640864086395</v>
      </c>
      <c r="F253">
        <v>0.89864986498649857</v>
      </c>
      <c r="G253">
        <v>0.56165616561656162</v>
      </c>
      <c r="H253">
        <v>0.4771774109084273</v>
      </c>
      <c r="I253">
        <v>0.39315931593159315</v>
      </c>
      <c r="J253">
        <v>0.42124212421242124</v>
      </c>
      <c r="K253">
        <v>0.32763276327632762</v>
      </c>
    </row>
    <row r="254" spans="5:11" x14ac:dyDescent="0.25">
      <c r="E254">
        <v>0.86408640864086395</v>
      </c>
      <c r="F254">
        <v>0.89864986498649857</v>
      </c>
      <c r="G254">
        <v>0.87056705670567058</v>
      </c>
      <c r="H254">
        <v>0.82588398041843192</v>
      </c>
      <c r="I254">
        <v>0.79567956795679562</v>
      </c>
      <c r="J254">
        <v>0.74887488748874886</v>
      </c>
      <c r="K254">
        <v>0.71143114311431144</v>
      </c>
    </row>
    <row r="255" spans="5:11" x14ac:dyDescent="0.25">
      <c r="E255">
        <v>0.86408640864086395</v>
      </c>
      <c r="F255">
        <v>0.89864986498649857</v>
      </c>
      <c r="G255">
        <v>0.87056705670567058</v>
      </c>
      <c r="H255">
        <v>0.82588398041843192</v>
      </c>
      <c r="I255">
        <v>0.79567956795679562</v>
      </c>
      <c r="J255">
        <v>0.74887488748874886</v>
      </c>
      <c r="K255">
        <v>0.71143114311431144</v>
      </c>
    </row>
    <row r="256" spans="5:11" x14ac:dyDescent="0.25">
      <c r="E256">
        <v>0.86408640864086395</v>
      </c>
      <c r="F256">
        <v>0.88928892889288924</v>
      </c>
      <c r="G256">
        <v>0.85184518451845181</v>
      </c>
      <c r="H256">
        <v>0.79835451440448424</v>
      </c>
      <c r="I256">
        <v>0.74887488748874886</v>
      </c>
      <c r="J256">
        <v>0.702070207020702</v>
      </c>
      <c r="K256">
        <v>0.65526552655265524</v>
      </c>
    </row>
    <row r="257" spans="5:11" x14ac:dyDescent="0.25">
      <c r="E257">
        <v>0.85508550855085497</v>
      </c>
      <c r="F257">
        <v>0.85169961606995681</v>
      </c>
      <c r="G257">
        <v>0.80954094314705116</v>
      </c>
      <c r="H257">
        <v>0.74775593095445037</v>
      </c>
      <c r="I257">
        <v>0.71257162865895129</v>
      </c>
      <c r="J257">
        <v>0.65999701737857963</v>
      </c>
      <c r="K257">
        <v>0.60607907636255631</v>
      </c>
    </row>
    <row r="258" spans="5:11" x14ac:dyDescent="0.25">
      <c r="E258">
        <v>0.85508550855085497</v>
      </c>
      <c r="F258">
        <v>0.85169961606995681</v>
      </c>
      <c r="G258">
        <v>0.80954094314705116</v>
      </c>
      <c r="H258">
        <v>0.74775593095445037</v>
      </c>
      <c r="I258">
        <v>0.71257162865895129</v>
      </c>
      <c r="J258">
        <v>0.65999701737857963</v>
      </c>
      <c r="K258">
        <v>0.60607907636255631</v>
      </c>
    </row>
    <row r="259" spans="5:11" x14ac:dyDescent="0.25">
      <c r="E259">
        <v>0.86408640864086395</v>
      </c>
      <c r="F259">
        <v>0.89864986498649857</v>
      </c>
      <c r="G259">
        <v>0.87056705670567058</v>
      </c>
      <c r="H259">
        <v>0.82588398041843192</v>
      </c>
      <c r="I259">
        <v>0.79567956795679562</v>
      </c>
      <c r="J259">
        <v>0.74887488748874886</v>
      </c>
      <c r="K259">
        <v>0.71143114311431144</v>
      </c>
    </row>
    <row r="260" spans="5:11" x14ac:dyDescent="0.25">
      <c r="E260">
        <v>0.86408640864086395</v>
      </c>
      <c r="F260">
        <v>0.89864986498649857</v>
      </c>
      <c r="G260">
        <v>0.87056705670567058</v>
      </c>
      <c r="H260">
        <v>0.82588398041843192</v>
      </c>
      <c r="I260">
        <v>0.79567956795679562</v>
      </c>
      <c r="J260">
        <v>0.74887488748874886</v>
      </c>
      <c r="K260">
        <v>0.71143114311431144</v>
      </c>
    </row>
    <row r="261" spans="5:11" x14ac:dyDescent="0.25">
      <c r="E261">
        <v>0.86408640864086395</v>
      </c>
      <c r="F261">
        <v>0.89864986498649857</v>
      </c>
      <c r="G261">
        <v>0.87056705670567058</v>
      </c>
      <c r="H261">
        <v>0.82588398041843192</v>
      </c>
      <c r="I261">
        <v>0.79567956795679562</v>
      </c>
      <c r="J261">
        <v>0.74887488748874886</v>
      </c>
      <c r="K261">
        <v>0.71143114311431144</v>
      </c>
    </row>
    <row r="262" spans="5:11" x14ac:dyDescent="0.25">
      <c r="E262">
        <v>0.86408640864086395</v>
      </c>
      <c r="F262">
        <v>0.89864986498649857</v>
      </c>
      <c r="G262">
        <v>0.87056705670567058</v>
      </c>
      <c r="H262">
        <v>0.82588398041843192</v>
      </c>
      <c r="I262">
        <v>0.79567956795679562</v>
      </c>
      <c r="J262">
        <v>0.74887488748874886</v>
      </c>
      <c r="K262">
        <v>0.71143114311431144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AG141"/>
  <sheetViews>
    <sheetView zoomScaleNormal="100" workbookViewId="0">
      <pane xSplit="2" ySplit="2" topLeftCell="P3" activePane="bottomRight" state="frozen"/>
      <selection activeCell="J29" sqref="J29"/>
      <selection pane="topRight" activeCell="J29" sqref="J29"/>
      <selection pane="bottomLeft" activeCell="J29" sqref="J29"/>
      <selection pane="bottomRight" activeCell="Y3" sqref="Y3:AG137"/>
    </sheetView>
  </sheetViews>
  <sheetFormatPr baseColWidth="10" defaultColWidth="11.42578125" defaultRowHeight="15" x14ac:dyDescent="0.25"/>
  <cols>
    <col min="12" max="17" width="11.42578125" style="106"/>
  </cols>
  <sheetData>
    <row r="1" spans="1:33" ht="15.75" thickBot="1" x14ac:dyDescent="0.3">
      <c r="O1" s="164" t="s">
        <v>212</v>
      </c>
      <c r="P1" s="165"/>
      <c r="Q1" s="165"/>
      <c r="R1" s="165"/>
      <c r="S1" s="165"/>
      <c r="T1" s="165"/>
      <c r="U1" s="165"/>
      <c r="V1" s="165"/>
      <c r="W1" s="166"/>
      <c r="Y1" s="167" t="s">
        <v>214</v>
      </c>
      <c r="Z1" s="168"/>
      <c r="AA1" s="168"/>
      <c r="AB1" s="168"/>
      <c r="AC1" s="168"/>
      <c r="AD1" s="168"/>
      <c r="AE1" s="168"/>
      <c r="AF1" s="168"/>
      <c r="AG1" s="169"/>
    </row>
    <row r="2" spans="1:33" ht="15.75" thickBot="1" x14ac:dyDescent="0.3">
      <c r="C2">
        <v>2011</v>
      </c>
      <c r="D2">
        <v>2015</v>
      </c>
      <c r="E2">
        <v>2020</v>
      </c>
      <c r="F2">
        <v>2025</v>
      </c>
      <c r="G2">
        <v>2030</v>
      </c>
      <c r="H2">
        <v>2035</v>
      </c>
      <c r="I2">
        <v>2040</v>
      </c>
      <c r="J2">
        <v>2045</v>
      </c>
      <c r="K2">
        <v>2050</v>
      </c>
      <c r="M2" s="106" t="s">
        <v>213</v>
      </c>
      <c r="O2" s="106">
        <v>2011</v>
      </c>
      <c r="P2" s="106">
        <v>2015</v>
      </c>
      <c r="Q2" s="106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Y2">
        <v>2011</v>
      </c>
      <c r="Z2">
        <v>2015</v>
      </c>
      <c r="AA2">
        <v>2020</v>
      </c>
      <c r="AB2">
        <v>2025</v>
      </c>
      <c r="AC2">
        <v>2030</v>
      </c>
      <c r="AD2">
        <v>2035</v>
      </c>
      <c r="AE2">
        <v>2040</v>
      </c>
      <c r="AF2">
        <v>2045</v>
      </c>
      <c r="AG2">
        <v>2050</v>
      </c>
    </row>
    <row r="3" spans="1:33" x14ac:dyDescent="0.25">
      <c r="A3" s="136" t="s">
        <v>183</v>
      </c>
      <c r="B3" s="137" t="s">
        <v>210</v>
      </c>
      <c r="C3" s="137">
        <f>IF(ABS(Y3)&lt;0.05,O3,IF(ABS(Y3)&lt;0.1,O3*(1-(Y3/$M$3)),O3*(1-(Y3/($M$3/2)))))</f>
        <v>1</v>
      </c>
      <c r="D3" s="137">
        <f t="shared" ref="D3:K3" si="0">IF(ABS(Z3)&lt;0.05,P3,IF(ABS(Z3)&lt;0.1,P3*(1-(Z3/$M$3)),P3*(1-(Z3/($M$3/2)))))</f>
        <v>0.92551055588469111</v>
      </c>
      <c r="E3" s="137">
        <f t="shared" si="0"/>
        <v>0.99177824061063313</v>
      </c>
      <c r="F3" s="137">
        <f t="shared" si="0"/>
        <v>1.0407226180583133</v>
      </c>
      <c r="G3" s="137">
        <f t="shared" si="0"/>
        <v>1.197681869049799</v>
      </c>
      <c r="H3" s="137">
        <f t="shared" si="0"/>
        <v>1.5172396101958447</v>
      </c>
      <c r="I3" s="137">
        <f t="shared" si="0"/>
        <v>1.9605635575836835</v>
      </c>
      <c r="J3" s="137">
        <f t="shared" si="0"/>
        <v>1.5781138573735136</v>
      </c>
      <c r="K3" s="137">
        <f t="shared" si="0"/>
        <v>1.4810199290476835</v>
      </c>
      <c r="M3" s="135">
        <v>3</v>
      </c>
      <c r="O3" s="106">
        <v>1</v>
      </c>
      <c r="P3" s="106">
        <v>0.94341944392643973</v>
      </c>
      <c r="Q3" s="106">
        <v>0.99177824061063313</v>
      </c>
      <c r="R3">
        <v>1.1299274727745885</v>
      </c>
      <c r="S3">
        <v>1.3493411969039515</v>
      </c>
      <c r="T3">
        <v>1.5538638132755311</v>
      </c>
      <c r="U3">
        <v>1.9188369063271118</v>
      </c>
      <c r="V3">
        <v>1.3759264646263973</v>
      </c>
      <c r="W3">
        <v>1.2529193030497319</v>
      </c>
      <c r="Y3" s="149">
        <v>0</v>
      </c>
      <c r="Z3" s="150">
        <v>5.6948862429249597E-2</v>
      </c>
      <c r="AA3" s="150">
        <v>-8.8972444024493016E-3</v>
      </c>
      <c r="AB3" s="150">
        <v>0.11842112462832942</v>
      </c>
      <c r="AC3" s="150">
        <v>0.16859263787632045</v>
      </c>
      <c r="AD3" s="150">
        <v>7.0709291445206379E-2</v>
      </c>
      <c r="AE3" s="150">
        <v>-6.5237411974384818E-2</v>
      </c>
      <c r="AF3" s="150">
        <v>-0.22041954778667894</v>
      </c>
      <c r="AG3" s="151">
        <v>-0.2730829816127005</v>
      </c>
    </row>
    <row r="4" spans="1:33" x14ac:dyDescent="0.25">
      <c r="A4" s="139" t="s">
        <v>183</v>
      </c>
      <c r="B4" s="134" t="s">
        <v>204</v>
      </c>
      <c r="C4" s="134">
        <f t="shared" ref="C4:C14" si="1">IF(ABS(Y4)&lt;0.05,O4,IF(ABS(Y4)&lt;0.1,O4*(1-(Y4/$M$3)),O4*(1-(Y4/($M$3/2)))))</f>
        <v>1</v>
      </c>
      <c r="D4" s="134">
        <f t="shared" ref="D4:D14" si="2">IF(ABS(Z4)&lt;0.05,P4,IF(ABS(Z4)&lt;0.1,P4*(1-(Z4/$M$3)),P4*(1-(Z4/($M$3/2)))))</f>
        <v>1.0641337669268034</v>
      </c>
      <c r="E4" s="134">
        <f t="shared" ref="E4:E14" si="3">IF(ABS(AA4)&lt;0.05,Q4,IF(ABS(AA4)&lt;0.1,Q4*(1-(AA4/$M$3)),Q4*(1-(AA4/($M$3/2)))))</f>
        <v>1.2285726633540566</v>
      </c>
      <c r="F4" s="134">
        <f t="shared" ref="F4:F14" si="4">IF(ABS(AB4)&lt;0.05,R4,IF(ABS(AB4)&lt;0.1,R4*(1-(AB4/$M$3)),R4*(1-(AB4/($M$3/2)))))</f>
        <v>1.2938156414954725</v>
      </c>
      <c r="G4" s="134">
        <f t="shared" ref="G4:G14" si="5">IF(ABS(AC4)&lt;0.05,S4,IF(ABS(AC4)&lt;0.1,S4*(1-(AC4/$M$3)),S4*(1-(AC4/($M$3/2)))))</f>
        <v>1.2673855532830689</v>
      </c>
      <c r="H4" s="134">
        <f t="shared" ref="H4:H14" si="6">IF(ABS(AD4)&lt;0.05,T4,IF(ABS(AD4)&lt;0.1,T4*(1-(AD4/$M$3)),T4*(1-(AD4/($M$3/2)))))</f>
        <v>1.4604754963975897</v>
      </c>
      <c r="I4" s="134">
        <f t="shared" ref="I4:I14" si="7">IF(ABS(AE4)&lt;0.05,U4,IF(ABS(AE4)&lt;0.1,U4*(1-(AE4/$M$3)),U4*(1-(AE4/($M$3/2)))))</f>
        <v>1.7966482261305934</v>
      </c>
      <c r="J4" s="134">
        <f t="shared" ref="J4:J14" si="8">IF(ABS(AF4)&lt;0.05,V4,IF(ABS(AF4)&lt;0.1,V4*(1-(AF4/$M$3)),V4*(1-(AF4/($M$3/2)))))</f>
        <v>1.4476726957745099</v>
      </c>
      <c r="K4" s="134">
        <f t="shared" ref="K4:K14" si="9">IF(ABS(AG4)&lt;0.05,W4,IF(ABS(AG4)&lt;0.1,W4*(1-(AG4/$M$3)),W4*(1-(AG4/($M$3/2)))))</f>
        <v>1.2331535681319845</v>
      </c>
      <c r="O4" s="106">
        <v>1</v>
      </c>
      <c r="P4" s="106">
        <v>1.090912373895105</v>
      </c>
      <c r="Q4" s="106">
        <v>1.2285726633540566</v>
      </c>
      <c r="R4">
        <v>1.4218350685142982</v>
      </c>
      <c r="S4">
        <v>1.4225930186959559</v>
      </c>
      <c r="T4">
        <v>1.6444854438104723</v>
      </c>
      <c r="U4">
        <v>1.8566831590861108</v>
      </c>
      <c r="V4">
        <v>1.4131943775233293</v>
      </c>
      <c r="W4">
        <v>1.1202902874525928</v>
      </c>
      <c r="Y4" s="152">
        <v>0</v>
      </c>
      <c r="Z4" s="153">
        <v>7.3640947547478242E-2</v>
      </c>
      <c r="AA4" s="153">
        <v>3.6597481791436917E-2</v>
      </c>
      <c r="AB4" s="153">
        <v>0.1350572543754272</v>
      </c>
      <c r="AC4" s="153">
        <v>0.16365270675427668</v>
      </c>
      <c r="AD4" s="153">
        <v>0.16784272682874221</v>
      </c>
      <c r="AE4" s="153">
        <v>9.7003518336000266E-2</v>
      </c>
      <c r="AF4" s="153">
        <v>-7.3192305601169488E-2</v>
      </c>
      <c r="AG4" s="154">
        <v>-0.15111701218444368</v>
      </c>
    </row>
    <row r="5" spans="1:33" x14ac:dyDescent="0.25">
      <c r="A5" s="141" t="s">
        <v>183</v>
      </c>
      <c r="B5" s="135" t="s">
        <v>205</v>
      </c>
      <c r="C5" s="135">
        <f t="shared" si="1"/>
        <v>1</v>
      </c>
      <c r="D5" s="135">
        <f t="shared" si="2"/>
        <v>0.90885660073619423</v>
      </c>
      <c r="E5" s="135">
        <f t="shared" si="3"/>
        <v>1.0465286401570166</v>
      </c>
      <c r="F5" s="135">
        <f t="shared" si="4"/>
        <v>1.176283663695566</v>
      </c>
      <c r="G5" s="135">
        <f t="shared" si="5"/>
        <v>1.1370535884206145</v>
      </c>
      <c r="H5" s="135">
        <f t="shared" si="6"/>
        <v>1.266471637930219</v>
      </c>
      <c r="I5" s="135">
        <f t="shared" si="7"/>
        <v>1.2229496696793458</v>
      </c>
      <c r="J5" s="135">
        <f t="shared" si="8"/>
        <v>1.0060905469757573</v>
      </c>
      <c r="K5" s="135">
        <f t="shared" si="9"/>
        <v>0.79186360477255469</v>
      </c>
      <c r="O5" s="106">
        <v>1</v>
      </c>
      <c r="P5" s="106">
        <v>0.90885660073619423</v>
      </c>
      <c r="Q5" s="106">
        <v>1.0465286401570166</v>
      </c>
      <c r="R5">
        <v>1.2166730918130075</v>
      </c>
      <c r="S5">
        <v>1.2354446673179051</v>
      </c>
      <c r="T5">
        <v>1.292360849524913</v>
      </c>
      <c r="U5">
        <v>1.2229496696793458</v>
      </c>
      <c r="V5">
        <v>0.89355684479295416</v>
      </c>
      <c r="W5">
        <v>0.70510398317545431</v>
      </c>
      <c r="Y5" s="152">
        <v>0</v>
      </c>
      <c r="Z5" s="153">
        <v>3.1688651019887673E-2</v>
      </c>
      <c r="AA5" s="153">
        <v>-4.630314539136373E-2</v>
      </c>
      <c r="AB5" s="153">
        <v>9.9589844772326921E-2</v>
      </c>
      <c r="AC5" s="153">
        <v>0.11946032246538384</v>
      </c>
      <c r="AD5" s="153">
        <v>6.0097483464183789E-2</v>
      </c>
      <c r="AE5" s="153">
        <v>-4.2337820622102465E-2</v>
      </c>
      <c r="AF5" s="153">
        <v>-0.18890857840534772</v>
      </c>
      <c r="AG5" s="154">
        <v>-0.18456771696220495</v>
      </c>
    </row>
    <row r="6" spans="1:33" x14ac:dyDescent="0.25">
      <c r="A6" s="139" t="s">
        <v>183</v>
      </c>
      <c r="B6" s="134" t="s">
        <v>198</v>
      </c>
      <c r="C6" s="134">
        <f t="shared" si="1"/>
        <v>1</v>
      </c>
      <c r="D6" s="134">
        <f t="shared" si="2"/>
        <v>0.82875936164370567</v>
      </c>
      <c r="E6" s="134">
        <f t="shared" si="3"/>
        <v>1.4348631221056223</v>
      </c>
      <c r="F6" s="134">
        <f t="shared" si="4"/>
        <v>2.2810735814404279</v>
      </c>
      <c r="G6" s="134">
        <f t="shared" si="5"/>
        <v>1.9247499024394197</v>
      </c>
      <c r="H6" s="134">
        <f t="shared" si="6"/>
        <v>1.368791795041393</v>
      </c>
      <c r="I6" s="134">
        <f t="shared" si="7"/>
        <v>1.2930279872989143</v>
      </c>
      <c r="J6" s="134">
        <f t="shared" si="8"/>
        <v>0.74806890145828475</v>
      </c>
      <c r="K6" s="134">
        <f t="shared" si="9"/>
        <v>0.49635372431670938</v>
      </c>
      <c r="O6" s="106">
        <v>1</v>
      </c>
      <c r="P6" s="106">
        <v>0.84441006427642118</v>
      </c>
      <c r="Q6" s="106">
        <v>1.4108914017654961</v>
      </c>
      <c r="R6">
        <v>2.2395002493968885</v>
      </c>
      <c r="S6">
        <v>2.0673879653419256</v>
      </c>
      <c r="T6">
        <v>1.4108193612694315</v>
      </c>
      <c r="U6">
        <v>1.2669886791904512</v>
      </c>
      <c r="V6">
        <v>0.6726070838460807</v>
      </c>
      <c r="W6">
        <v>0.44401472738283243</v>
      </c>
      <c r="Y6" s="152">
        <v>0</v>
      </c>
      <c r="Z6" s="153">
        <v>5.5603444208567075E-2</v>
      </c>
      <c r="AA6" s="153">
        <v>-5.0971436164674748E-2</v>
      </c>
      <c r="AB6" s="153">
        <v>-5.5690994526214316E-2</v>
      </c>
      <c r="AC6" s="153">
        <v>0.10349150616167606</v>
      </c>
      <c r="AD6" s="153">
        <v>8.9368421036317744E-2</v>
      </c>
      <c r="AE6" s="153">
        <v>-6.1656371211859157E-2</v>
      </c>
      <c r="AF6" s="153">
        <v>-0.16828952465241803</v>
      </c>
      <c r="AG6" s="154">
        <v>-0.1768150706702234</v>
      </c>
    </row>
    <row r="7" spans="1:33" x14ac:dyDescent="0.25">
      <c r="A7" s="141" t="s">
        <v>183</v>
      </c>
      <c r="B7" s="135" t="s">
        <v>203</v>
      </c>
      <c r="C7" s="135">
        <f t="shared" si="1"/>
        <v>1</v>
      </c>
      <c r="D7" s="135">
        <f t="shared" si="2"/>
        <v>1.0543951936552716</v>
      </c>
      <c r="E7" s="135">
        <f t="shared" si="3"/>
        <v>1.0304704192567191</v>
      </c>
      <c r="F7" s="135">
        <f t="shared" si="4"/>
        <v>0.97253141700053181</v>
      </c>
      <c r="G7" s="135">
        <f t="shared" si="5"/>
        <v>0.90358752230690975</v>
      </c>
      <c r="H7" s="135">
        <f t="shared" si="6"/>
        <v>0.87559428709728115</v>
      </c>
      <c r="I7" s="135">
        <f t="shared" si="7"/>
        <v>0.91279234194371595</v>
      </c>
      <c r="J7" s="135">
        <f t="shared" si="8"/>
        <v>0.78595011611407617</v>
      </c>
      <c r="K7" s="135">
        <f t="shared" si="9"/>
        <v>0.70116896331205236</v>
      </c>
      <c r="O7" s="106">
        <v>1</v>
      </c>
      <c r="P7" s="106">
        <v>1.0825260408466277</v>
      </c>
      <c r="Q7" s="106">
        <v>1.0304704192567191</v>
      </c>
      <c r="R7">
        <v>1.0545460669351276</v>
      </c>
      <c r="S7">
        <v>0.96960076667876216</v>
      </c>
      <c r="T7">
        <v>0.97445913488792679</v>
      </c>
      <c r="U7">
        <v>1.0253519808038964</v>
      </c>
      <c r="V7">
        <v>0.78595011611407617</v>
      </c>
      <c r="W7">
        <v>0.68095004359671851</v>
      </c>
      <c r="Y7" s="152">
        <v>0</v>
      </c>
      <c r="Z7" s="153">
        <v>7.7958902039960642E-2</v>
      </c>
      <c r="AA7" s="153">
        <v>2.0690721522375541E-2</v>
      </c>
      <c r="AB7" s="153">
        <v>0.11665870155813853</v>
      </c>
      <c r="AC7" s="153">
        <v>0.10212436908126415</v>
      </c>
      <c r="AD7" s="153">
        <v>0.15218418749086293</v>
      </c>
      <c r="AE7" s="153">
        <v>0.16466487747738809</v>
      </c>
      <c r="AF7" s="153">
        <v>-8.005253659100417E-3</v>
      </c>
      <c r="AG7" s="154">
        <v>-8.9076665338940139E-2</v>
      </c>
    </row>
    <row r="8" spans="1:33" x14ac:dyDescent="0.25">
      <c r="A8" s="141"/>
      <c r="B8" s="135"/>
      <c r="C8" s="135"/>
      <c r="D8" s="135"/>
      <c r="E8" s="135"/>
      <c r="F8" s="135"/>
      <c r="G8" s="135"/>
      <c r="H8" s="135"/>
      <c r="I8" s="135"/>
      <c r="J8" s="135"/>
      <c r="K8" s="135"/>
      <c r="Y8" s="152">
        <v>0</v>
      </c>
      <c r="Z8" s="153">
        <v>-4.8352437160456884E-3</v>
      </c>
      <c r="AA8" s="153">
        <v>-0.19671618192130572</v>
      </c>
      <c r="AB8" s="153">
        <v>-0.40592699031868651</v>
      </c>
      <c r="AC8" s="153">
        <v>-0.50711445716580017</v>
      </c>
      <c r="AD8" s="153">
        <v>-0.47490647643393641</v>
      </c>
      <c r="AE8" s="153">
        <v>-0.48043121906052144</v>
      </c>
      <c r="AF8" s="153">
        <v>-0.33147502070000223</v>
      </c>
      <c r="AG8" s="154">
        <v>-0.12055875891159241</v>
      </c>
    </row>
    <row r="9" spans="1:33" x14ac:dyDescent="0.25">
      <c r="A9" s="139" t="s">
        <v>183</v>
      </c>
      <c r="B9" s="134" t="s">
        <v>206</v>
      </c>
      <c r="C9" s="134">
        <f t="shared" si="1"/>
        <v>1</v>
      </c>
      <c r="D9" s="134">
        <f t="shared" si="2"/>
        <v>0.83251725639675345</v>
      </c>
      <c r="E9" s="134">
        <f t="shared" si="3"/>
        <v>0.9243141062089153</v>
      </c>
      <c r="F9" s="134">
        <f t="shared" si="4"/>
        <v>0.92943275285522486</v>
      </c>
      <c r="G9" s="134">
        <f t="shared" si="5"/>
        <v>0.91659642609402781</v>
      </c>
      <c r="H9" s="134">
        <f t="shared" si="6"/>
        <v>0.91906283782319398</v>
      </c>
      <c r="I9" s="134">
        <f t="shared" si="7"/>
        <v>0.96337540411019607</v>
      </c>
      <c r="J9" s="134">
        <f t="shared" si="8"/>
        <v>0.92717691467843366</v>
      </c>
      <c r="K9" s="134">
        <f t="shared" si="9"/>
        <v>0.88528595998253379</v>
      </c>
      <c r="O9" s="106">
        <v>1</v>
      </c>
      <c r="P9" s="106">
        <v>0.81835678945750434</v>
      </c>
      <c r="Q9" s="106">
        <v>0.9243141062089153</v>
      </c>
      <c r="R9">
        <v>0.92943275285522486</v>
      </c>
      <c r="S9">
        <v>0.94268581325434753</v>
      </c>
      <c r="T9">
        <v>0.91906283782319398</v>
      </c>
      <c r="U9">
        <v>0.96337540411019607</v>
      </c>
      <c r="V9">
        <v>0.90614034024235435</v>
      </c>
      <c r="W9">
        <v>0.81404303101503672</v>
      </c>
      <c r="Y9" s="152">
        <v>0</v>
      </c>
      <c r="Z9" s="153">
        <v>-5.191061083015943E-2</v>
      </c>
      <c r="AA9" s="153">
        <v>-2.544973935753541E-2</v>
      </c>
      <c r="AB9" s="153">
        <v>2.6560485219519096E-2</v>
      </c>
      <c r="AC9" s="153">
        <v>8.3026773481146524E-2</v>
      </c>
      <c r="AD9" s="153">
        <v>1.8777279258396867E-2</v>
      </c>
      <c r="AE9" s="153">
        <v>-6.4711128761924938E-3</v>
      </c>
      <c r="AF9" s="153">
        <v>-6.9646742900066172E-2</v>
      </c>
      <c r="AG9" s="154">
        <v>-0.13127609890351322</v>
      </c>
    </row>
    <row r="10" spans="1:33" x14ac:dyDescent="0.25">
      <c r="A10" s="141" t="s">
        <v>183</v>
      </c>
      <c r="B10" s="135" t="s">
        <v>201</v>
      </c>
      <c r="C10" s="135">
        <f t="shared" si="1"/>
        <v>1</v>
      </c>
      <c r="D10" s="135">
        <f t="shared" si="2"/>
        <v>0.92793938519633545</v>
      </c>
      <c r="E10" s="135">
        <f t="shared" si="3"/>
        <v>0.93182390137062898</v>
      </c>
      <c r="F10" s="135">
        <f t="shared" si="4"/>
        <v>0.90639423406317288</v>
      </c>
      <c r="G10" s="135">
        <f t="shared" si="5"/>
        <v>0.89190804747056351</v>
      </c>
      <c r="H10" s="135">
        <f t="shared" si="6"/>
        <v>0.94057529768291159</v>
      </c>
      <c r="I10" s="135">
        <f t="shared" si="7"/>
        <v>0.86191100190769521</v>
      </c>
      <c r="J10" s="135">
        <f t="shared" si="8"/>
        <v>0.81443567344397494</v>
      </c>
      <c r="K10" s="135">
        <f t="shared" si="9"/>
        <v>0.76861593359928815</v>
      </c>
      <c r="O10" s="106">
        <v>1</v>
      </c>
      <c r="P10" s="106">
        <v>0.91125728621213831</v>
      </c>
      <c r="Q10" s="106">
        <v>0.86718861663180979</v>
      </c>
      <c r="R10">
        <v>0.88502721238467918</v>
      </c>
      <c r="S10">
        <v>0.86649988009377621</v>
      </c>
      <c r="T10">
        <v>0.88077017931025392</v>
      </c>
      <c r="U10">
        <v>0.77987436572865987</v>
      </c>
      <c r="V10">
        <v>0.71915855234517856</v>
      </c>
      <c r="W10">
        <v>0.69116516710014153</v>
      </c>
      <c r="Y10" s="152">
        <v>0</v>
      </c>
      <c r="Z10" s="153">
        <v>-5.4920051350833263E-2</v>
      </c>
      <c r="AA10" s="153">
        <v>-0.11180142964145109</v>
      </c>
      <c r="AB10" s="153">
        <v>-7.2428354900819975E-2</v>
      </c>
      <c r="AC10" s="153">
        <v>-8.7968277759153071E-2</v>
      </c>
      <c r="AD10" s="153">
        <v>-0.10185140195054966</v>
      </c>
      <c r="AE10" s="153">
        <v>-0.15778817675790535</v>
      </c>
      <c r="AF10" s="153">
        <v>-0.19872624914512399</v>
      </c>
      <c r="AG10" s="154">
        <v>-0.16808739108793569</v>
      </c>
    </row>
    <row r="11" spans="1:33" x14ac:dyDescent="0.25">
      <c r="A11" s="139" t="s">
        <v>183</v>
      </c>
      <c r="B11" s="134" t="s">
        <v>202</v>
      </c>
      <c r="C11" s="134">
        <f t="shared" si="1"/>
        <v>1</v>
      </c>
      <c r="D11" s="134">
        <f t="shared" si="2"/>
        <v>0.97911805965193588</v>
      </c>
      <c r="E11" s="134">
        <f t="shared" si="3"/>
        <v>1.0096982766740517</v>
      </c>
      <c r="F11" s="134">
        <f t="shared" si="4"/>
        <v>0.91668631155783842</v>
      </c>
      <c r="G11" s="134">
        <f t="shared" si="5"/>
        <v>0.8661386498693342</v>
      </c>
      <c r="H11" s="134">
        <f t="shared" si="6"/>
        <v>0.89696896309323038</v>
      </c>
      <c r="I11" s="134">
        <f t="shared" si="7"/>
        <v>0.92575529913841692</v>
      </c>
      <c r="J11" s="134">
        <f t="shared" si="8"/>
        <v>0.84081337588142113</v>
      </c>
      <c r="K11" s="134">
        <f t="shared" si="9"/>
        <v>0.77977100058093707</v>
      </c>
      <c r="O11" s="106">
        <v>1</v>
      </c>
      <c r="P11" s="106">
        <v>0.97911805965193588</v>
      </c>
      <c r="Q11" s="106">
        <v>1.0096982766740517</v>
      </c>
      <c r="R11">
        <v>0.91668631155783842</v>
      </c>
      <c r="S11">
        <v>0.8661386498693342</v>
      </c>
      <c r="T11">
        <v>0.89696896309323038</v>
      </c>
      <c r="U11">
        <v>0.92575529913841692</v>
      </c>
      <c r="V11">
        <v>0.82395932664536431</v>
      </c>
      <c r="W11">
        <v>0.7163447843074614</v>
      </c>
      <c r="Y11" s="152">
        <v>0</v>
      </c>
      <c r="Z11" s="153">
        <v>-3.2076923722926552E-2</v>
      </c>
      <c r="AA11" s="153">
        <v>-3.5320698977135613E-2</v>
      </c>
      <c r="AB11" s="153">
        <v>1.3691252874168537E-3</v>
      </c>
      <c r="AC11" s="153">
        <v>1.0538533752598054E-2</v>
      </c>
      <c r="AD11" s="153">
        <v>-5.1094305536474455E-3</v>
      </c>
      <c r="AE11" s="153">
        <v>6.0851598264490599E-3</v>
      </c>
      <c r="AF11" s="153">
        <v>-6.1364858765574348E-2</v>
      </c>
      <c r="AG11" s="154">
        <v>-0.13281219671640521</v>
      </c>
    </row>
    <row r="12" spans="1:33" x14ac:dyDescent="0.25">
      <c r="A12" s="141" t="s">
        <v>183</v>
      </c>
      <c r="B12" s="135" t="s">
        <v>200</v>
      </c>
      <c r="C12" s="135">
        <f t="shared" si="1"/>
        <v>1</v>
      </c>
      <c r="D12" s="135">
        <f t="shared" si="2"/>
        <v>1.4452137221348</v>
      </c>
      <c r="E12" s="135">
        <f t="shared" si="3"/>
        <v>1.2160406735525109</v>
      </c>
      <c r="F12" s="135">
        <f t="shared" si="4"/>
        <v>1.4819436534791905</v>
      </c>
      <c r="G12" s="135">
        <f t="shared" si="5"/>
        <v>1.4123368416879372</v>
      </c>
      <c r="H12" s="135">
        <f t="shared" si="6"/>
        <v>1.1078735091933665</v>
      </c>
      <c r="I12" s="135">
        <f t="shared" si="7"/>
        <v>0.87445050797887813</v>
      </c>
      <c r="J12" s="135">
        <f t="shared" si="8"/>
        <v>0.72781885442189176</v>
      </c>
      <c r="K12" s="135">
        <f t="shared" si="9"/>
        <v>0.63611984114633768</v>
      </c>
      <c r="O12" s="106">
        <v>1</v>
      </c>
      <c r="P12" s="106">
        <v>1.4452137221348</v>
      </c>
      <c r="Q12" s="106">
        <v>1.1859894049669299</v>
      </c>
      <c r="R12">
        <v>1.4414188551394302</v>
      </c>
      <c r="S12">
        <v>1.3723174250902832</v>
      </c>
      <c r="T12">
        <v>1.0180512051973234</v>
      </c>
      <c r="U12">
        <v>0.79506823542849114</v>
      </c>
      <c r="V12">
        <v>0.65419728902095198</v>
      </c>
      <c r="W12">
        <v>0.57190709570994913</v>
      </c>
      <c r="Y12" s="152">
        <v>0</v>
      </c>
      <c r="Z12" s="153">
        <v>-3.247143464910094E-2</v>
      </c>
      <c r="AA12" s="153">
        <v>-7.601569236552877E-2</v>
      </c>
      <c r="AB12" s="153">
        <v>-8.4343558144672981E-2</v>
      </c>
      <c r="AC12" s="153">
        <v>-8.7485772313255411E-2</v>
      </c>
      <c r="AD12" s="153">
        <v>-0.13234447865316362</v>
      </c>
      <c r="AE12" s="153">
        <v>-0.14976501829608063</v>
      </c>
      <c r="AF12" s="153">
        <v>-0.16880587852431894</v>
      </c>
      <c r="AG12" s="154">
        <v>-0.16841742107608412</v>
      </c>
    </row>
    <row r="13" spans="1:33" x14ac:dyDescent="0.25">
      <c r="A13" s="139" t="s">
        <v>183</v>
      </c>
      <c r="B13" s="134" t="s">
        <v>211</v>
      </c>
      <c r="C13" s="134">
        <f t="shared" si="1"/>
        <v>1</v>
      </c>
      <c r="D13" s="134">
        <f t="shared" si="2"/>
        <v>0.66529806194220364</v>
      </c>
      <c r="E13" s="134">
        <f t="shared" si="3"/>
        <v>0.81869993779259376</v>
      </c>
      <c r="F13" s="134">
        <f t="shared" si="4"/>
        <v>0.81195053047135302</v>
      </c>
      <c r="G13" s="134">
        <f t="shared" si="5"/>
        <v>0.80638667830331556</v>
      </c>
      <c r="H13" s="134">
        <f t="shared" si="6"/>
        <v>0.89833421500405641</v>
      </c>
      <c r="I13" s="134">
        <f t="shared" si="7"/>
        <v>1.0347074448921367</v>
      </c>
      <c r="J13" s="134">
        <f t="shared" si="8"/>
        <v>1.1140275907694537</v>
      </c>
      <c r="K13" s="134">
        <f t="shared" si="9"/>
        <v>1.1307630208236765</v>
      </c>
      <c r="O13" s="106">
        <v>1</v>
      </c>
      <c r="P13" s="106">
        <v>0.66529806194220364</v>
      </c>
      <c r="Q13" s="106">
        <v>0.79947219326875107</v>
      </c>
      <c r="R13">
        <v>0.81195053047135302</v>
      </c>
      <c r="S13">
        <v>0.80638667830331556</v>
      </c>
      <c r="T13">
        <v>0.87810598630028114</v>
      </c>
      <c r="U13">
        <v>0.96815116908892862</v>
      </c>
      <c r="V13">
        <v>1.0173736082462568</v>
      </c>
      <c r="W13">
        <v>1.0198227379349245</v>
      </c>
      <c r="Y13" s="152">
        <v>0</v>
      </c>
      <c r="Z13" s="153">
        <v>-3.3523432596008255E-2</v>
      </c>
      <c r="AA13" s="153">
        <v>-7.2151644619035948E-2</v>
      </c>
      <c r="AB13" s="153">
        <v>-3.2444697023650826E-2</v>
      </c>
      <c r="AC13" s="153">
        <v>-4.3581855264930296E-2</v>
      </c>
      <c r="AD13" s="153">
        <v>-6.9108612238265532E-2</v>
      </c>
      <c r="AE13" s="153">
        <v>-0.10311862123635139</v>
      </c>
      <c r="AF13" s="153">
        <v>-0.14250514521869023</v>
      </c>
      <c r="AG13" s="154">
        <v>-0.16317583256684245</v>
      </c>
    </row>
    <row r="14" spans="1:33" x14ac:dyDescent="0.25">
      <c r="A14" s="141" t="s">
        <v>183</v>
      </c>
      <c r="B14" s="135" t="s">
        <v>199</v>
      </c>
      <c r="C14" s="135">
        <f t="shared" si="1"/>
        <v>1</v>
      </c>
      <c r="D14" s="135">
        <f t="shared" si="2"/>
        <v>1.131293283612294</v>
      </c>
      <c r="E14" s="135">
        <f t="shared" si="3"/>
        <v>2.3675751508650471</v>
      </c>
      <c r="F14" s="135">
        <f t="shared" si="4"/>
        <v>6.7592404967213788</v>
      </c>
      <c r="G14" s="135">
        <f t="shared" si="5"/>
        <v>9.9816280890769828</v>
      </c>
      <c r="H14" s="135">
        <f t="shared" si="6"/>
        <v>15.902240914175785</v>
      </c>
      <c r="I14" s="135">
        <f t="shared" si="7"/>
        <v>21.38474690171558</v>
      </c>
      <c r="J14" s="135">
        <f t="shared" si="8"/>
        <v>22.989380702775954</v>
      </c>
      <c r="K14" s="135">
        <f t="shared" si="9"/>
        <v>31.17949637387742</v>
      </c>
      <c r="O14" s="106">
        <v>1</v>
      </c>
      <c r="P14" s="106">
        <v>1.131293283612294</v>
      </c>
      <c r="Q14" s="106">
        <v>2.2010691252252341</v>
      </c>
      <c r="R14">
        <v>6.1336382435797452</v>
      </c>
      <c r="S14">
        <v>9.0373509901974032</v>
      </c>
      <c r="T14">
        <v>13.452395530589072</v>
      </c>
      <c r="U14">
        <v>17.33004572835225</v>
      </c>
      <c r="V14">
        <v>17.861078384500587</v>
      </c>
      <c r="W14">
        <v>23.318625072197502</v>
      </c>
      <c r="Y14" s="152">
        <v>0</v>
      </c>
      <c r="Z14" s="153">
        <v>-2.2345111599334947E-2</v>
      </c>
      <c r="AA14" s="153">
        <v>-0.11347169227779784</v>
      </c>
      <c r="AB14" s="153">
        <v>-0.15299294520584153</v>
      </c>
      <c r="AC14" s="153">
        <v>-0.15672907358093338</v>
      </c>
      <c r="AD14" s="153">
        <v>-0.27316830426403271</v>
      </c>
      <c r="AE14" s="153">
        <v>-0.35095416684877268</v>
      </c>
      <c r="AF14" s="153">
        <v>-0.4306824768256084</v>
      </c>
      <c r="AG14" s="154">
        <v>-0.50566047166213501</v>
      </c>
    </row>
    <row r="15" spans="1:33" x14ac:dyDescent="0.25">
      <c r="A15" s="139" t="s">
        <v>183</v>
      </c>
      <c r="B15" s="134" t="s">
        <v>207</v>
      </c>
      <c r="C15" s="134">
        <f>O15</f>
        <v>1</v>
      </c>
      <c r="D15" s="134">
        <f t="shared" ref="D15:K15" si="10">P15</f>
        <v>0.85</v>
      </c>
      <c r="E15" s="134">
        <f t="shared" si="10"/>
        <v>0.86031043263694806</v>
      </c>
      <c r="F15" s="134">
        <f t="shared" si="10"/>
        <v>0.85</v>
      </c>
      <c r="G15" s="134">
        <f t="shared" si="10"/>
        <v>0.9</v>
      </c>
      <c r="H15" s="134">
        <f t="shared" si="10"/>
        <v>0.87</v>
      </c>
      <c r="I15" s="134">
        <f t="shared" si="10"/>
        <v>0.87</v>
      </c>
      <c r="J15" s="134">
        <f t="shared" si="10"/>
        <v>0.84</v>
      </c>
      <c r="K15" s="134">
        <f t="shared" si="10"/>
        <v>0.8</v>
      </c>
      <c r="O15" s="106">
        <v>1</v>
      </c>
      <c r="P15" s="106">
        <v>0.85</v>
      </c>
      <c r="Q15" s="106">
        <v>0.86031043263694806</v>
      </c>
      <c r="R15">
        <v>0.85</v>
      </c>
      <c r="S15">
        <v>0.9</v>
      </c>
      <c r="T15">
        <v>0.87</v>
      </c>
      <c r="U15">
        <v>0.87</v>
      </c>
      <c r="V15">
        <v>0.84</v>
      </c>
      <c r="W15">
        <v>0.8</v>
      </c>
      <c r="Y15" s="152">
        <v>0</v>
      </c>
      <c r="Z15" s="153">
        <v>-2.2590596570513238E-2</v>
      </c>
      <c r="AA15" s="153">
        <v>-7.0310815171343979E-2</v>
      </c>
      <c r="AB15" s="153">
        <v>-6.7138203478352768E-2</v>
      </c>
      <c r="AC15" s="153">
        <v>1.861827301552834E-2</v>
      </c>
      <c r="AD15" s="153">
        <v>-7.0735113001260008E-2</v>
      </c>
      <c r="AE15" s="153">
        <v>-0.14137453382828846</v>
      </c>
      <c r="AF15" s="153">
        <v>-0.16491915611678046</v>
      </c>
      <c r="AG15" s="154">
        <v>-0.22868027184541689</v>
      </c>
    </row>
    <row r="16" spans="1:33" x14ac:dyDescent="0.25">
      <c r="A16" s="141" t="s">
        <v>183</v>
      </c>
      <c r="B16" s="135" t="s">
        <v>208</v>
      </c>
      <c r="C16" s="135">
        <f t="shared" ref="C16:C17" si="11">O16</f>
        <v>1</v>
      </c>
      <c r="D16" s="135">
        <f t="shared" ref="D16:D17" si="12">P16</f>
        <v>0.85</v>
      </c>
      <c r="E16" s="135">
        <f t="shared" ref="E16:E17" si="13">Q16</f>
        <v>0.86031043263694806</v>
      </c>
      <c r="F16" s="135">
        <f t="shared" ref="F16:F17" si="14">R16</f>
        <v>0.92060178345925103</v>
      </c>
      <c r="G16" s="135">
        <f t="shared" ref="G16:G17" si="15">S16</f>
        <v>0.9</v>
      </c>
      <c r="H16" s="135">
        <f t="shared" ref="H16:H17" si="16">T16</f>
        <v>0.87</v>
      </c>
      <c r="I16" s="135">
        <f t="shared" ref="I16:I17" si="17">U16</f>
        <v>0.87</v>
      </c>
      <c r="J16" s="135">
        <f t="shared" ref="J16:J17" si="18">V16</f>
        <v>0.84</v>
      </c>
      <c r="K16" s="135">
        <f t="shared" ref="K16:K17" si="19">W16</f>
        <v>0.8</v>
      </c>
      <c r="O16" s="106">
        <v>1</v>
      </c>
      <c r="P16" s="106">
        <v>0.85</v>
      </c>
      <c r="Q16" s="106">
        <v>0.86031043263694806</v>
      </c>
      <c r="R16">
        <v>0.92060178345925103</v>
      </c>
      <c r="S16">
        <v>0.9</v>
      </c>
      <c r="T16">
        <v>0.87</v>
      </c>
      <c r="U16">
        <v>0.87</v>
      </c>
      <c r="V16">
        <v>0.84</v>
      </c>
      <c r="W16">
        <v>0.8</v>
      </c>
      <c r="Y16" s="152">
        <v>0</v>
      </c>
      <c r="Z16" s="153">
        <v>9.8581807534980512E-2</v>
      </c>
      <c r="AA16" s="153">
        <v>3.6468033095930809E-2</v>
      </c>
      <c r="AB16" s="153">
        <v>0.1549284416189379</v>
      </c>
      <c r="AC16" s="153">
        <v>0.15171523696702707</v>
      </c>
      <c r="AD16" s="153">
        <v>-1.7180899804794793E-2</v>
      </c>
      <c r="AE16" s="153">
        <v>-0.14149562904616414</v>
      </c>
      <c r="AF16" s="153">
        <v>-0.23009126346273748</v>
      </c>
      <c r="AG16" s="154">
        <v>-0.27373609115944603</v>
      </c>
    </row>
    <row r="17" spans="1:33" ht="15.75" thickBot="1" x14ac:dyDescent="0.3">
      <c r="A17" s="146" t="s">
        <v>183</v>
      </c>
      <c r="B17" s="147" t="s">
        <v>209</v>
      </c>
      <c r="C17" s="147">
        <f t="shared" si="11"/>
        <v>1</v>
      </c>
      <c r="D17" s="147">
        <f t="shared" si="12"/>
        <v>0.85</v>
      </c>
      <c r="E17" s="147">
        <f t="shared" si="13"/>
        <v>0.86031043263694806</v>
      </c>
      <c r="F17" s="147">
        <f t="shared" si="14"/>
        <v>0.92060178345925103</v>
      </c>
      <c r="G17" s="147">
        <f t="shared" si="15"/>
        <v>0.9</v>
      </c>
      <c r="H17" s="147">
        <f t="shared" si="16"/>
        <v>0.87</v>
      </c>
      <c r="I17" s="147">
        <f t="shared" si="17"/>
        <v>0.87</v>
      </c>
      <c r="J17" s="147">
        <f t="shared" si="18"/>
        <v>0.84</v>
      </c>
      <c r="K17" s="147">
        <f t="shared" si="19"/>
        <v>0.8</v>
      </c>
      <c r="O17" s="106">
        <v>1</v>
      </c>
      <c r="P17" s="106">
        <v>0.85</v>
      </c>
      <c r="Q17" s="106">
        <v>0.86031043263694806</v>
      </c>
      <c r="R17">
        <v>0.92060178345925103</v>
      </c>
      <c r="S17">
        <v>0.9</v>
      </c>
      <c r="T17">
        <v>0.87</v>
      </c>
      <c r="U17">
        <v>0.87</v>
      </c>
      <c r="V17">
        <v>0.84</v>
      </c>
      <c r="W17">
        <v>0.8</v>
      </c>
      <c r="Y17" s="155">
        <v>0</v>
      </c>
      <c r="Z17" s="156">
        <v>9.8612827763416028E-3</v>
      </c>
      <c r="AA17" s="156">
        <v>-5.812626263300269E-2</v>
      </c>
      <c r="AB17" s="156">
        <v>7.6237651620068098E-2</v>
      </c>
      <c r="AC17" s="156">
        <v>9.8710021614440535E-2</v>
      </c>
      <c r="AD17" s="156">
        <v>-4.4363813506491248E-3</v>
      </c>
      <c r="AE17" s="156">
        <v>-0.15867268189162814</v>
      </c>
      <c r="AF17" s="156">
        <v>-0.19390827476640229</v>
      </c>
      <c r="AG17" s="157">
        <v>-0.22207483234936051</v>
      </c>
    </row>
    <row r="18" spans="1:33" x14ac:dyDescent="0.25">
      <c r="A18" s="136" t="s">
        <v>189</v>
      </c>
      <c r="B18" s="137" t="s">
        <v>210</v>
      </c>
      <c r="C18" s="137">
        <f t="shared" ref="C18:C22" si="20">IF(ABS(Y18)&lt;0.05,O18,IF(ABS(Y18)&lt;0.1,O18*(1-(Y18/$M$3)),O18*(1-(Y18/($M$3/2)))))</f>
        <v>1</v>
      </c>
      <c r="D18" s="137">
        <f t="shared" ref="D18:D22" si="21">IF(ABS(Z18)&lt;0.05,P18,IF(ABS(Z18)&lt;0.1,P18*(1-(Z18/$M$3)),P18*(1-(Z18/($M$3/2)))))</f>
        <v>1.1867441835764549</v>
      </c>
      <c r="E18" s="137">
        <f t="shared" ref="E18:E22" si="22">IF(ABS(AA18)&lt;0.05,Q18,IF(ABS(AA18)&lt;0.1,Q18*(1-(AA18/$M$3)),Q18*(1-(AA18/($M$3/2)))))</f>
        <v>1.1395739029906959</v>
      </c>
      <c r="F18" s="137">
        <f t="shared" ref="F18:F22" si="23">IF(ABS(AB18)&lt;0.05,R18,IF(ABS(AB18)&lt;0.1,R18*(1-(AB18/$M$3)),R18*(1-(AB18/($M$3/2)))))</f>
        <v>0.95081559662496351</v>
      </c>
      <c r="G18" s="137">
        <f t="shared" ref="G18:G22" si="24">IF(ABS(AC18)&lt;0.05,S18,IF(ABS(AC18)&lt;0.1,S18*(1-(AC18/$M$3)),S18*(1-(AC18/($M$3/2)))))</f>
        <v>0.75134111179483754</v>
      </c>
      <c r="H18" s="137">
        <f t="shared" ref="H18:H22" si="25">IF(ABS(AD18)&lt;0.05,T18,IF(ABS(AD18)&lt;0.1,T18*(1-(AD18/$M$3)),T18*(1-(AD18/($M$3/2)))))</f>
        <v>0.79473397941207391</v>
      </c>
      <c r="I18" s="137">
        <f t="shared" ref="I18:I22" si="26">IF(ABS(AE18)&lt;0.05,U18,IF(ABS(AE18)&lt;0.1,U18*(1-(AE18/$M$3)),U18*(1-(AE18/($M$3/2)))))</f>
        <v>0.97857650692563258</v>
      </c>
      <c r="J18" s="137">
        <f t="shared" ref="J18:J22" si="27">IF(ABS(AF18)&lt;0.05,V18,IF(ABS(AF18)&lt;0.1,V18*(1-(AF18/$M$3)),V18*(1-(AF18/($M$3/2)))))</f>
        <v>1.0103207025983107</v>
      </c>
      <c r="K18" s="137">
        <f t="shared" ref="K18:K22" si="28">IF(ABS(AG18)&lt;0.05,W18,IF(ABS(AG18)&lt;0.1,W18*(1-(AG18/$M$3)),W18*(1-(AG18/($M$3/2)))))</f>
        <v>1.0923721423429797</v>
      </c>
      <c r="O18" s="106">
        <v>1</v>
      </c>
      <c r="P18" s="106">
        <v>1.2255758069953655</v>
      </c>
      <c r="Q18" s="106">
        <v>1.1395739029906959</v>
      </c>
      <c r="R18">
        <v>0.95081559662496351</v>
      </c>
      <c r="S18">
        <v>0.72750693054518623</v>
      </c>
      <c r="T18">
        <v>0.79473397941207391</v>
      </c>
      <c r="U18">
        <v>0.97857650692563258</v>
      </c>
      <c r="V18">
        <v>1.0103207025983107</v>
      </c>
      <c r="W18">
        <v>1.0923721423429797</v>
      </c>
      <c r="Y18" s="149">
        <v>0</v>
      </c>
      <c r="Z18" s="150">
        <v>9.5053173856566198E-2</v>
      </c>
      <c r="AA18" s="150">
        <v>7.3565478625728506E-3</v>
      </c>
      <c r="AB18" s="150">
        <v>2.9090426480752999E-2</v>
      </c>
      <c r="AC18" s="150">
        <v>-9.8284347195662355E-2</v>
      </c>
      <c r="AD18" s="150">
        <v>-1.9446376546238656E-2</v>
      </c>
      <c r="AE18" s="150">
        <v>4.1515948266426524E-2</v>
      </c>
      <c r="AF18" s="150">
        <v>1.5631828081097511E-2</v>
      </c>
      <c r="AG18" s="151">
        <v>2.93672660878266E-2</v>
      </c>
    </row>
    <row r="19" spans="1:33" x14ac:dyDescent="0.25">
      <c r="A19" s="139" t="s">
        <v>189</v>
      </c>
      <c r="B19" s="134" t="s">
        <v>204</v>
      </c>
      <c r="C19" s="134">
        <f t="shared" si="20"/>
        <v>1</v>
      </c>
      <c r="D19" s="134">
        <f t="shared" si="21"/>
        <v>0.86458330020211538</v>
      </c>
      <c r="E19" s="134">
        <f t="shared" si="22"/>
        <v>0.8317444702266793</v>
      </c>
      <c r="F19" s="134">
        <f t="shared" si="23"/>
        <v>0.6844987576187852</v>
      </c>
      <c r="G19" s="134">
        <f t="shared" si="24"/>
        <v>0.52283260009376198</v>
      </c>
      <c r="H19" s="134">
        <f t="shared" si="25"/>
        <v>0.51919653272413324</v>
      </c>
      <c r="I19" s="134">
        <f t="shared" si="26"/>
        <v>0.60887200228318961</v>
      </c>
      <c r="J19" s="134">
        <f t="shared" si="27"/>
        <v>0.57046585070600553</v>
      </c>
      <c r="K19" s="134">
        <f t="shared" si="28"/>
        <v>0.49637822448703112</v>
      </c>
      <c r="O19" s="106">
        <v>1</v>
      </c>
      <c r="P19" s="106">
        <v>0.88427796447401807</v>
      </c>
      <c r="Q19" s="106">
        <v>0.8317444702266793</v>
      </c>
      <c r="R19">
        <v>0.66997599363857996</v>
      </c>
      <c r="S19">
        <v>0.44355225723313912</v>
      </c>
      <c r="T19">
        <v>0.45302937599318727</v>
      </c>
      <c r="U19">
        <v>0.60887200228318961</v>
      </c>
      <c r="V19">
        <v>0.57046585070600553</v>
      </c>
      <c r="W19">
        <v>0.49637822448703112</v>
      </c>
      <c r="Y19" s="152">
        <v>0</v>
      </c>
      <c r="Z19" s="153">
        <v>6.6816086331917088E-2</v>
      </c>
      <c r="AA19" s="153">
        <v>6.9144628655471406E-3</v>
      </c>
      <c r="AB19" s="153">
        <v>-6.5029631440971569E-2</v>
      </c>
      <c r="AC19" s="153">
        <v>-0.26810936558581766</v>
      </c>
      <c r="AD19" s="153">
        <v>-0.21908233848815903</v>
      </c>
      <c r="AE19" s="153">
        <v>-2.9428587361153304E-2</v>
      </c>
      <c r="AF19" s="153">
        <v>-1.2044305338754532E-3</v>
      </c>
      <c r="AG19" s="154">
        <v>8.4075639859008261E-4</v>
      </c>
    </row>
    <row r="20" spans="1:33" x14ac:dyDescent="0.25">
      <c r="A20" s="141" t="s">
        <v>189</v>
      </c>
      <c r="B20" s="135" t="s">
        <v>205</v>
      </c>
      <c r="C20" s="135">
        <f t="shared" si="20"/>
        <v>1</v>
      </c>
      <c r="D20" s="135">
        <f t="shared" si="21"/>
        <v>0.83269746199522721</v>
      </c>
      <c r="E20" s="135">
        <f t="shared" si="22"/>
        <v>0.80638544324134265</v>
      </c>
      <c r="F20" s="135">
        <f t="shared" si="23"/>
        <v>0.71494271452411595</v>
      </c>
      <c r="G20" s="135">
        <f t="shared" si="24"/>
        <v>0.59179419739928973</v>
      </c>
      <c r="H20" s="135">
        <f t="shared" si="25"/>
        <v>0.60692175476147281</v>
      </c>
      <c r="I20" s="135">
        <f t="shared" si="26"/>
        <v>0.59330171148098831</v>
      </c>
      <c r="J20" s="135">
        <f t="shared" si="27"/>
        <v>0.52428610265434561</v>
      </c>
      <c r="K20" s="135">
        <f t="shared" si="28"/>
        <v>0.41650784372549149</v>
      </c>
      <c r="O20" s="106">
        <v>1</v>
      </c>
      <c r="P20" s="106">
        <v>0.85301409056517929</v>
      </c>
      <c r="Q20" s="106">
        <v>0.80638544324134265</v>
      </c>
      <c r="R20">
        <v>0.71494271452411595</v>
      </c>
      <c r="S20">
        <v>0.53531694765282678</v>
      </c>
      <c r="T20">
        <v>0.5951934750600375</v>
      </c>
      <c r="U20">
        <v>0.59330171148098831</v>
      </c>
      <c r="V20">
        <v>0.52428610265434561</v>
      </c>
      <c r="W20">
        <v>0.41650784372549149</v>
      </c>
      <c r="Y20" s="152">
        <v>0</v>
      </c>
      <c r="Z20" s="153">
        <v>7.1452378552706974E-2</v>
      </c>
      <c r="AA20" s="153">
        <v>1.6000957378184206E-2</v>
      </c>
      <c r="AB20" s="153">
        <v>9.1477932978321595E-3</v>
      </c>
      <c r="AC20" s="153">
        <v>-0.15825367567969456</v>
      </c>
      <c r="AD20" s="153">
        <v>-5.9114961064983117E-2</v>
      </c>
      <c r="AE20" s="153">
        <v>9.3183075106665261E-3</v>
      </c>
      <c r="AF20" s="153">
        <v>3.095103678026797E-2</v>
      </c>
      <c r="AG20" s="154">
        <v>2.8193465466705172E-2</v>
      </c>
    </row>
    <row r="21" spans="1:33" x14ac:dyDescent="0.25">
      <c r="A21" s="139" t="s">
        <v>189</v>
      </c>
      <c r="B21" s="134" t="s">
        <v>198</v>
      </c>
      <c r="C21" s="134">
        <f t="shared" si="20"/>
        <v>1</v>
      </c>
      <c r="D21" s="134">
        <f t="shared" si="21"/>
        <v>3.8164550213282844</v>
      </c>
      <c r="E21" s="134">
        <f t="shared" si="22"/>
        <v>1.847190808886368</v>
      </c>
      <c r="F21" s="134">
        <f t="shared" si="23"/>
        <v>1.5622644597660336</v>
      </c>
      <c r="G21" s="134">
        <f t="shared" si="24"/>
        <v>2.0948372749326558</v>
      </c>
      <c r="H21" s="134">
        <f t="shared" si="25"/>
        <v>1.9831097614179327</v>
      </c>
      <c r="I21" s="134">
        <f t="shared" si="26"/>
        <v>1.5260511122100435</v>
      </c>
      <c r="J21" s="134">
        <f t="shared" si="27"/>
        <v>1.0540125427398872</v>
      </c>
      <c r="K21" s="134">
        <f t="shared" si="28"/>
        <v>0.84821058451589093</v>
      </c>
      <c r="O21" s="106">
        <v>1</v>
      </c>
      <c r="P21" s="106">
        <v>3.8164550213282844</v>
      </c>
      <c r="Q21" s="106">
        <v>1.8940078487829388</v>
      </c>
      <c r="R21">
        <v>1.9749557738851204</v>
      </c>
      <c r="S21">
        <v>2.8408677460297391</v>
      </c>
      <c r="T21">
        <v>2.5860066309828502</v>
      </c>
      <c r="U21">
        <v>1.8999654063417855</v>
      </c>
      <c r="V21">
        <v>1.1704917657455247</v>
      </c>
      <c r="W21">
        <v>0.87602243542748892</v>
      </c>
      <c r="Y21" s="152">
        <v>0</v>
      </c>
      <c r="Z21" s="153">
        <v>2.7633246677434668E-2</v>
      </c>
      <c r="AA21" s="153">
        <v>7.415551090771022E-2</v>
      </c>
      <c r="AB21" s="153">
        <v>0.31344346003296308</v>
      </c>
      <c r="AC21" s="153">
        <v>0.39390982146548353</v>
      </c>
      <c r="AD21" s="153">
        <v>0.34970726428635124</v>
      </c>
      <c r="AE21" s="153">
        <v>0.29520087014506274</v>
      </c>
      <c r="AF21" s="153">
        <v>0.14926959729372571</v>
      </c>
      <c r="AG21" s="154">
        <v>9.524362546043498E-2</v>
      </c>
    </row>
    <row r="22" spans="1:33" x14ac:dyDescent="0.25">
      <c r="A22" s="141" t="s">
        <v>189</v>
      </c>
      <c r="B22" s="135" t="s">
        <v>203</v>
      </c>
      <c r="C22" s="135">
        <f t="shared" si="20"/>
        <v>1</v>
      </c>
      <c r="D22" s="135">
        <f t="shared" si="21"/>
        <v>1.4188128843256353</v>
      </c>
      <c r="E22" s="135">
        <f t="shared" si="22"/>
        <v>1.3265382208944647</v>
      </c>
      <c r="F22" s="135">
        <f t="shared" si="23"/>
        <v>1.0315549963389032</v>
      </c>
      <c r="G22" s="135">
        <f t="shared" si="24"/>
        <v>0.77889511316732818</v>
      </c>
      <c r="H22" s="135">
        <f t="shared" si="25"/>
        <v>0.75356617216590416</v>
      </c>
      <c r="I22" s="135">
        <f t="shared" si="26"/>
        <v>0.86257994194159637</v>
      </c>
      <c r="J22" s="135">
        <f t="shared" si="27"/>
        <v>0.83955860037963681</v>
      </c>
      <c r="K22" s="135">
        <f t="shared" si="28"/>
        <v>0.84600369315731583</v>
      </c>
      <c r="O22" s="106">
        <v>1</v>
      </c>
      <c r="P22" s="106">
        <v>1.4490071994435838</v>
      </c>
      <c r="Q22" s="106">
        <v>1.3265382208944647</v>
      </c>
      <c r="R22">
        <v>1.0315549963389032</v>
      </c>
      <c r="S22">
        <v>0.66659995640929204</v>
      </c>
      <c r="T22">
        <v>0.67973103119281031</v>
      </c>
      <c r="U22">
        <v>0.86257994194159637</v>
      </c>
      <c r="V22">
        <v>0.83955860037963681</v>
      </c>
      <c r="W22">
        <v>0.84600369315731583</v>
      </c>
      <c r="Y22" s="152">
        <v>0</v>
      </c>
      <c r="Z22" s="153">
        <v>6.2513799371479176E-2</v>
      </c>
      <c r="AA22" s="153">
        <v>1.4038964997062506E-2</v>
      </c>
      <c r="AB22" s="153">
        <v>-3.9536185492032833E-2</v>
      </c>
      <c r="AC22" s="153">
        <v>-0.2526893881667619</v>
      </c>
      <c r="AD22" s="153">
        <v>-0.16293608262269396</v>
      </c>
      <c r="AE22" s="153">
        <v>-1.8807965744157218E-2</v>
      </c>
      <c r="AF22" s="153">
        <v>2.6776451173027505E-2</v>
      </c>
      <c r="AG22" s="154">
        <v>2.1563720122076909E-2</v>
      </c>
    </row>
    <row r="23" spans="1:33" x14ac:dyDescent="0.25">
      <c r="A23" s="141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Y23" s="152">
        <v>0</v>
      </c>
      <c r="Z23" s="153">
        <v>-0.11199931636349669</v>
      </c>
      <c r="AA23" s="153">
        <v>0.9440786391908903</v>
      </c>
      <c r="AB23" s="153">
        <v>0.62152410915348566</v>
      </c>
      <c r="AC23" s="153">
        <v>0.55351986080377458</v>
      </c>
      <c r="AD23" s="153">
        <v>-0.53691036771543155</v>
      </c>
      <c r="AE23" s="153">
        <v>-0.14248060367129453</v>
      </c>
      <c r="AF23" s="153">
        <v>0.40700421439086598</v>
      </c>
      <c r="AG23" s="154">
        <v>1.6888775443084287</v>
      </c>
    </row>
    <row r="24" spans="1:33" x14ac:dyDescent="0.25">
      <c r="A24" s="139" t="s">
        <v>189</v>
      </c>
      <c r="B24" s="134" t="s">
        <v>206</v>
      </c>
      <c r="C24" s="134">
        <f t="shared" ref="C24:C29" si="29">IF(ABS(Y24)&lt;0.05,O24,IF(ABS(Y24)&lt;0.1,O24*(1-(Y24/$M$3)),O24*(1-(Y24/($M$3/2)))))</f>
        <v>1</v>
      </c>
      <c r="D24" s="134">
        <f t="shared" ref="D24:D29" si="30">IF(ABS(Z24)&lt;0.05,P24,IF(ABS(Z24)&lt;0.1,P24*(1-(Z24/$M$3)),P24*(1-(Z24/($M$3/2)))))</f>
        <v>1.1827364646072998</v>
      </c>
      <c r="E24" s="134">
        <f t="shared" ref="E24:E29" si="31">IF(ABS(AA24)&lt;0.05,Q24,IF(ABS(AA24)&lt;0.1,Q24*(1-(AA24/$M$3)),Q24*(1-(AA24/($M$3/2)))))</f>
        <v>1.1303540234880438</v>
      </c>
      <c r="F24" s="134">
        <f t="shared" ref="F24:F29" si="32">IF(ABS(AB24)&lt;0.05,R24,IF(ABS(AB24)&lt;0.1,R24*(1-(AB24/$M$3)),R24*(1-(AB24/($M$3/2)))))</f>
        <v>1.044859932834677</v>
      </c>
      <c r="G24" s="134">
        <f t="shared" ref="G24:G29" si="33">IF(ABS(AC24)&lt;0.05,S24,IF(ABS(AC24)&lt;0.1,S24*(1-(AC24/$M$3)),S24*(1-(AC24/($M$3/2)))))</f>
        <v>0.95221597145623593</v>
      </c>
      <c r="H24" s="134">
        <f t="shared" ref="H24:H29" si="34">IF(ABS(AD24)&lt;0.05,T24,IF(ABS(AD24)&lt;0.1,T24*(1-(AD24/$M$3)),T24*(1-(AD24/($M$3/2)))))</f>
        <v>0.91073624233561967</v>
      </c>
      <c r="I24" s="134">
        <f t="shared" ref="I24:I29" si="35">IF(ABS(AE24)&lt;0.05,U24,IF(ABS(AE24)&lt;0.1,U24*(1-(AE24/$M$3)),U24*(1-(AE24/($M$3/2)))))</f>
        <v>0.9929223378409856</v>
      </c>
      <c r="J24" s="134">
        <f t="shared" ref="J24:J29" si="36">IF(ABS(AF24)&lt;0.05,V24,IF(ABS(AF24)&lt;0.1,V24*(1-(AF24/$M$3)),V24*(1-(AF24/($M$3/2)))))</f>
        <v>1.0841048576283931</v>
      </c>
      <c r="K24" s="134">
        <f t="shared" ref="K24:K29" si="37">IF(ABS(AG24)&lt;0.05,W24,IF(ABS(AG24)&lt;0.1,W24*(1-(AG24/$M$3)),W24*(1-(AG24/($M$3/2)))))</f>
        <v>1.155153406678822</v>
      </c>
      <c r="O24" s="106">
        <v>1</v>
      </c>
      <c r="P24" s="106">
        <v>1.1827364646072998</v>
      </c>
      <c r="Q24" s="106">
        <v>1.1303540234880438</v>
      </c>
      <c r="R24">
        <v>1.044859932834677</v>
      </c>
      <c r="S24">
        <v>0.95221597145623593</v>
      </c>
      <c r="T24">
        <v>0.91073624233561967</v>
      </c>
      <c r="U24">
        <v>0.9929223378409856</v>
      </c>
      <c r="V24">
        <v>1.0841048576283931</v>
      </c>
      <c r="W24">
        <v>1.155153406678822</v>
      </c>
      <c r="Y24" s="152">
        <v>0</v>
      </c>
      <c r="Z24" s="153">
        <v>4.8784304699835274E-2</v>
      </c>
      <c r="AA24" s="153">
        <v>4.364744706166606E-2</v>
      </c>
      <c r="AB24" s="153">
        <v>2.1310340851782107E-2</v>
      </c>
      <c r="AC24" s="153">
        <v>3.6738572253001158E-3</v>
      </c>
      <c r="AD24" s="153">
        <v>-8.9825842757809415E-3</v>
      </c>
      <c r="AE24" s="153">
        <v>-5.7980853102059231E-3</v>
      </c>
      <c r="AF24" s="153">
        <v>2.7057721947148776E-2</v>
      </c>
      <c r="AG24" s="154">
        <v>1.2999140757891405E-2</v>
      </c>
    </row>
    <row r="25" spans="1:33" x14ac:dyDescent="0.25">
      <c r="A25" s="141" t="s">
        <v>189</v>
      </c>
      <c r="B25" s="135" t="s">
        <v>201</v>
      </c>
      <c r="C25" s="135">
        <f t="shared" si="29"/>
        <v>1</v>
      </c>
      <c r="D25" s="135">
        <f t="shared" si="30"/>
        <v>0.86994855530524684</v>
      </c>
      <c r="E25" s="135">
        <f t="shared" si="31"/>
        <v>0.69990625418864105</v>
      </c>
      <c r="F25" s="135">
        <f t="shared" si="32"/>
        <v>0.63623083708677253</v>
      </c>
      <c r="G25" s="135">
        <f t="shared" si="33"/>
        <v>0.66716389700116308</v>
      </c>
      <c r="H25" s="135">
        <f t="shared" si="34"/>
        <v>0.69149014947835885</v>
      </c>
      <c r="I25" s="135">
        <f t="shared" si="35"/>
        <v>0.63476006707973454</v>
      </c>
      <c r="J25" s="135">
        <f t="shared" si="36"/>
        <v>0.62047180147816627</v>
      </c>
      <c r="K25" s="135">
        <f t="shared" si="37"/>
        <v>0.59088555872136184</v>
      </c>
      <c r="O25" s="106">
        <v>1</v>
      </c>
      <c r="P25" s="106">
        <v>0.86994855530524684</v>
      </c>
      <c r="Q25" s="106">
        <v>0.69990625418864105</v>
      </c>
      <c r="R25">
        <v>0.63623083708677253</v>
      </c>
      <c r="S25">
        <v>0.66716389700116308</v>
      </c>
      <c r="T25">
        <v>0.69149014947835885</v>
      </c>
      <c r="U25">
        <v>0.63476006707973454</v>
      </c>
      <c r="V25">
        <v>0.62047180147816627</v>
      </c>
      <c r="W25">
        <v>0.59088555872136184</v>
      </c>
      <c r="Y25" s="152">
        <v>0</v>
      </c>
      <c r="Z25" s="153">
        <v>3.7124130183233059E-2</v>
      </c>
      <c r="AA25" s="153">
        <v>-1.6987620201837771E-2</v>
      </c>
      <c r="AB25" s="153">
        <v>2.9352678989649144E-2</v>
      </c>
      <c r="AC25" s="153">
        <v>3.4189367099660951E-2</v>
      </c>
      <c r="AD25" s="153">
        <v>3.1363394540281572E-2</v>
      </c>
      <c r="AE25" s="153">
        <v>2.8063289737132607E-2</v>
      </c>
      <c r="AF25" s="153">
        <v>1.4774447370940191E-2</v>
      </c>
      <c r="AG25" s="154">
        <v>1.8710261569145643E-2</v>
      </c>
    </row>
    <row r="26" spans="1:33" x14ac:dyDescent="0.25">
      <c r="A26" s="139" t="s">
        <v>189</v>
      </c>
      <c r="B26" s="134" t="s">
        <v>202</v>
      </c>
      <c r="C26" s="134">
        <f t="shared" si="29"/>
        <v>1</v>
      </c>
      <c r="D26" s="134">
        <f t="shared" si="30"/>
        <v>0.87748848971859406</v>
      </c>
      <c r="E26" s="134">
        <f t="shared" si="31"/>
        <v>0.74604846287562132</v>
      </c>
      <c r="F26" s="134">
        <f t="shared" si="32"/>
        <v>0.61720703988771286</v>
      </c>
      <c r="G26" s="134">
        <f t="shared" si="33"/>
        <v>0.51723728332969865</v>
      </c>
      <c r="H26" s="134">
        <f t="shared" si="34"/>
        <v>0.49626814088476012</v>
      </c>
      <c r="I26" s="134">
        <f t="shared" si="35"/>
        <v>0.49844691989725665</v>
      </c>
      <c r="J26" s="134">
        <f t="shared" si="36"/>
        <v>0.51394283345309</v>
      </c>
      <c r="K26" s="134">
        <f t="shared" si="37"/>
        <v>0.54225321816113381</v>
      </c>
      <c r="O26" s="106">
        <v>1</v>
      </c>
      <c r="P26" s="106">
        <v>0.87748848971859406</v>
      </c>
      <c r="Q26" s="106">
        <v>0.74604846287562132</v>
      </c>
      <c r="R26">
        <v>0.61720703988771286</v>
      </c>
      <c r="S26">
        <v>0.51723728332969865</v>
      </c>
      <c r="T26">
        <v>0.49626814088476012</v>
      </c>
      <c r="U26">
        <v>0.49844691989725665</v>
      </c>
      <c r="V26">
        <v>0.51394283345309</v>
      </c>
      <c r="W26">
        <v>0.54225321816113381</v>
      </c>
      <c r="Y26" s="152">
        <v>0</v>
      </c>
      <c r="Z26" s="153">
        <v>3.584888825793945E-2</v>
      </c>
      <c r="AA26" s="153">
        <v>1.4864831996538531E-2</v>
      </c>
      <c r="AB26" s="153">
        <v>2.9695470398992188E-2</v>
      </c>
      <c r="AC26" s="153">
        <v>1.2708838155420852E-2</v>
      </c>
      <c r="AD26" s="153">
        <v>-3.2133049024610323E-3</v>
      </c>
      <c r="AE26" s="153">
        <v>-2.5280824887054976E-3</v>
      </c>
      <c r="AF26" s="153">
        <v>2.5722271883463807E-2</v>
      </c>
      <c r="AG26" s="154">
        <v>2.9504766072125259E-2</v>
      </c>
    </row>
    <row r="27" spans="1:33" x14ac:dyDescent="0.25">
      <c r="A27" s="141" t="s">
        <v>189</v>
      </c>
      <c r="B27" s="135" t="s">
        <v>200</v>
      </c>
      <c r="C27" s="135">
        <f t="shared" si="29"/>
        <v>1</v>
      </c>
      <c r="D27" s="135">
        <f t="shared" si="30"/>
        <v>0.58737904758406467</v>
      </c>
      <c r="E27" s="135">
        <f t="shared" si="31"/>
        <v>0.54356131521932383</v>
      </c>
      <c r="F27" s="135">
        <f t="shared" si="32"/>
        <v>0.76014338262328818</v>
      </c>
      <c r="G27" s="135">
        <f t="shared" si="33"/>
        <v>0.71379787691941432</v>
      </c>
      <c r="H27" s="135">
        <f t="shared" si="34"/>
        <v>0.80147306070402036</v>
      </c>
      <c r="I27" s="135">
        <f t="shared" si="35"/>
        <v>0.5892443058241208</v>
      </c>
      <c r="J27" s="135">
        <f t="shared" si="36"/>
        <v>0.53488546766805722</v>
      </c>
      <c r="K27" s="135">
        <f t="shared" si="37"/>
        <v>0.43224340713590953</v>
      </c>
      <c r="O27" s="106">
        <v>1</v>
      </c>
      <c r="P27" s="106">
        <v>0.58737904758406467</v>
      </c>
      <c r="Q27" s="106">
        <v>0.54356131521932383</v>
      </c>
      <c r="R27">
        <v>0.78237272978859229</v>
      </c>
      <c r="S27">
        <v>0.77033925474984721</v>
      </c>
      <c r="T27">
        <v>0.82808953715304556</v>
      </c>
      <c r="U27">
        <v>0.6053312463220315</v>
      </c>
      <c r="V27">
        <v>0.54422883979575576</v>
      </c>
      <c r="W27">
        <v>0.43224340713590953</v>
      </c>
      <c r="Y27" s="152">
        <v>0</v>
      </c>
      <c r="Z27" s="153">
        <v>3.073624695732418E-2</v>
      </c>
      <c r="AA27" s="153">
        <v>3.8406430362384059E-2</v>
      </c>
      <c r="AB27" s="153">
        <v>8.5238197801107529E-2</v>
      </c>
      <c r="AC27" s="153">
        <v>0.11009703351180045</v>
      </c>
      <c r="AD27" s="153">
        <v>9.6426081679037337E-2</v>
      </c>
      <c r="AE27" s="153">
        <v>7.9726301569533864E-2</v>
      </c>
      <c r="AF27" s="153">
        <v>5.1504283370236326E-2</v>
      </c>
      <c r="AG27" s="154">
        <v>3.2181143122663361E-2</v>
      </c>
    </row>
    <row r="28" spans="1:33" x14ac:dyDescent="0.25">
      <c r="A28" s="139" t="s">
        <v>189</v>
      </c>
      <c r="B28" s="134" t="s">
        <v>211</v>
      </c>
      <c r="C28" s="134">
        <f t="shared" si="29"/>
        <v>1</v>
      </c>
      <c r="D28" s="134">
        <f t="shared" si="30"/>
        <v>0.87703775139916962</v>
      </c>
      <c r="E28" s="134">
        <f t="shared" si="31"/>
        <v>0.78834183304070737</v>
      </c>
      <c r="F28" s="134">
        <f t="shared" si="32"/>
        <v>0.65215754019476857</v>
      </c>
      <c r="G28" s="134">
        <f t="shared" si="33"/>
        <v>0.55861992573716857</v>
      </c>
      <c r="H28" s="134">
        <f t="shared" si="34"/>
        <v>0.50989832434267757</v>
      </c>
      <c r="I28" s="134">
        <f t="shared" si="35"/>
        <v>0.51882608197506275</v>
      </c>
      <c r="J28" s="134">
        <f t="shared" si="36"/>
        <v>0.60795787749449703</v>
      </c>
      <c r="K28" s="134">
        <f t="shared" si="37"/>
        <v>0.6888805747774257</v>
      </c>
      <c r="O28" s="106">
        <v>1</v>
      </c>
      <c r="P28" s="106">
        <v>0.87703775139916962</v>
      </c>
      <c r="Q28" s="106">
        <v>0.78834183304070737</v>
      </c>
      <c r="R28">
        <v>0.65215754019476857</v>
      </c>
      <c r="S28">
        <v>0.55861992573716857</v>
      </c>
      <c r="T28">
        <v>0.50989832434267757</v>
      </c>
      <c r="U28">
        <v>0.51882608197506275</v>
      </c>
      <c r="V28">
        <v>0.60795787749449703</v>
      </c>
      <c r="W28">
        <v>0.6888805747774257</v>
      </c>
      <c r="Y28" s="152">
        <v>0</v>
      </c>
      <c r="Z28" s="153">
        <v>3.9775567297228302E-2</v>
      </c>
      <c r="AA28" s="153">
        <v>1.8119051579081995E-2</v>
      </c>
      <c r="AB28" s="153">
        <v>2.3093903036009146E-2</v>
      </c>
      <c r="AC28" s="153">
        <v>-1.3887374986143961E-2</v>
      </c>
      <c r="AD28" s="153">
        <v>-1.8044166923110765E-2</v>
      </c>
      <c r="AE28" s="153">
        <v>-3.3112589368222943E-2</v>
      </c>
      <c r="AF28" s="153">
        <v>1.4951958270131231E-2</v>
      </c>
      <c r="AG28" s="154">
        <v>2.5396584837271922E-2</v>
      </c>
    </row>
    <row r="29" spans="1:33" x14ac:dyDescent="0.25">
      <c r="A29" s="141" t="s">
        <v>189</v>
      </c>
      <c r="B29" s="135" t="s">
        <v>199</v>
      </c>
      <c r="C29" s="135">
        <f t="shared" si="29"/>
        <v>1</v>
      </c>
      <c r="D29" s="135">
        <f t="shared" si="30"/>
        <v>0.48307320561168016</v>
      </c>
      <c r="E29" s="135">
        <f t="shared" si="31"/>
        <v>0.92960019078739053</v>
      </c>
      <c r="F29" s="135">
        <f t="shared" si="32"/>
        <v>2.4331161195263764</v>
      </c>
      <c r="G29" s="135">
        <f t="shared" si="33"/>
        <v>3.6780172422511437</v>
      </c>
      <c r="H29" s="135">
        <f t="shared" si="34"/>
        <v>5.0746610721875003</v>
      </c>
      <c r="I29" s="135">
        <f t="shared" si="35"/>
        <v>5.1870203929220962</v>
      </c>
      <c r="J29" s="135">
        <f t="shared" si="36"/>
        <v>4.0852874749344208</v>
      </c>
      <c r="K29" s="135">
        <f t="shared" si="37"/>
        <v>7.3085884429130887</v>
      </c>
      <c r="O29" s="106">
        <v>1</v>
      </c>
      <c r="P29" s="106">
        <v>0.55380725223314164</v>
      </c>
      <c r="Q29" s="106">
        <v>0.92960019078739053</v>
      </c>
      <c r="R29">
        <v>2.4918582156351077</v>
      </c>
      <c r="S29">
        <v>3.7759702413346914</v>
      </c>
      <c r="T29">
        <v>5.0746610721875003</v>
      </c>
      <c r="U29">
        <v>5.0247429538957809</v>
      </c>
      <c r="V29">
        <v>3.7072394274414626</v>
      </c>
      <c r="W29">
        <v>5.887440359407301</v>
      </c>
      <c r="Y29" s="152">
        <v>0</v>
      </c>
      <c r="Z29" s="153">
        <v>0.1915848329980443</v>
      </c>
      <c r="AA29" s="153">
        <v>3.6985323193001289E-2</v>
      </c>
      <c r="AB29" s="153">
        <v>7.0720832838909412E-2</v>
      </c>
      <c r="AC29" s="153">
        <v>7.7823440988446943E-2</v>
      </c>
      <c r="AD29" s="153">
        <v>-5.6413368043641381E-3</v>
      </c>
      <c r="AE29" s="153">
        <v>-9.6887009255168827E-2</v>
      </c>
      <c r="AF29" s="153">
        <v>-0.15296343339518259</v>
      </c>
      <c r="AG29" s="154">
        <v>-0.36207961272210426</v>
      </c>
    </row>
    <row r="30" spans="1:33" x14ac:dyDescent="0.25">
      <c r="A30" s="139" t="s">
        <v>189</v>
      </c>
      <c r="B30" s="134" t="s">
        <v>207</v>
      </c>
      <c r="C30" s="134">
        <f t="shared" ref="C30:C32" si="38">O30</f>
        <v>1</v>
      </c>
      <c r="D30" s="134">
        <f t="shared" ref="D30:D32" si="39">P30</f>
        <v>1</v>
      </c>
      <c r="E30" s="134">
        <f t="shared" ref="E30:E32" si="40">Q30</f>
        <v>0.74545454545454537</v>
      </c>
      <c r="F30" s="134">
        <f t="shared" ref="F30:F32" si="41">R30</f>
        <v>0.75</v>
      </c>
      <c r="G30" s="134">
        <f t="shared" ref="G30:G32" si="42">S30</f>
        <v>0.7</v>
      </c>
      <c r="H30" s="134">
        <f t="shared" ref="H30:H32" si="43">T30</f>
        <v>0.6</v>
      </c>
      <c r="I30" s="134">
        <f t="shared" ref="I30:I32" si="44">U30</f>
        <v>0.5</v>
      </c>
      <c r="J30" s="134">
        <f t="shared" ref="J30:J32" si="45">V30</f>
        <v>0.4</v>
      </c>
      <c r="K30" s="134">
        <f t="shared" ref="K30:K32" si="46">W30</f>
        <v>0.3</v>
      </c>
      <c r="O30" s="106">
        <v>1</v>
      </c>
      <c r="P30" s="106">
        <v>1</v>
      </c>
      <c r="Q30" s="106">
        <v>0.74545454545454537</v>
      </c>
      <c r="R30">
        <v>0.75</v>
      </c>
      <c r="S30">
        <v>0.7</v>
      </c>
      <c r="T30">
        <v>0.6</v>
      </c>
      <c r="U30">
        <v>0.5</v>
      </c>
      <c r="V30">
        <v>0.4</v>
      </c>
      <c r="W30">
        <v>0.3</v>
      </c>
      <c r="Y30" s="152">
        <v>0</v>
      </c>
      <c r="Z30" s="153">
        <v>-5.1865630336970781E-2</v>
      </c>
      <c r="AA30" s="153">
        <v>-0.25028640367510802</v>
      </c>
      <c r="AB30" s="153">
        <v>-0.10787336878412962</v>
      </c>
      <c r="AC30" s="153">
        <v>-7.4164362139131704E-2</v>
      </c>
      <c r="AD30" s="153">
        <v>-0.19211654749100551</v>
      </c>
      <c r="AE30" s="153">
        <v>-0.37575458482045371</v>
      </c>
      <c r="AF30" s="153">
        <v>-0.50973155049574814</v>
      </c>
      <c r="AG30" s="154">
        <v>-0.67175049874425186</v>
      </c>
    </row>
    <row r="31" spans="1:33" x14ac:dyDescent="0.25">
      <c r="A31" s="141" t="s">
        <v>189</v>
      </c>
      <c r="B31" s="135" t="s">
        <v>208</v>
      </c>
      <c r="C31" s="135">
        <f t="shared" si="38"/>
        <v>1</v>
      </c>
      <c r="D31" s="135">
        <f t="shared" si="39"/>
        <v>1</v>
      </c>
      <c r="E31" s="135">
        <f t="shared" si="40"/>
        <v>0.74545454545454537</v>
      </c>
      <c r="F31" s="135">
        <f t="shared" si="41"/>
        <v>0.75</v>
      </c>
      <c r="G31" s="135">
        <f t="shared" si="42"/>
        <v>0.7</v>
      </c>
      <c r="H31" s="135">
        <f t="shared" si="43"/>
        <v>0.6</v>
      </c>
      <c r="I31" s="135">
        <f t="shared" si="44"/>
        <v>0.5</v>
      </c>
      <c r="J31" s="135">
        <f t="shared" si="45"/>
        <v>0.4</v>
      </c>
      <c r="K31" s="135">
        <f t="shared" si="46"/>
        <v>0.3</v>
      </c>
      <c r="O31" s="106">
        <v>1</v>
      </c>
      <c r="P31" s="106">
        <v>1</v>
      </c>
      <c r="Q31" s="106">
        <v>0.74545454545454537</v>
      </c>
      <c r="R31">
        <v>0.75</v>
      </c>
      <c r="S31">
        <v>0.7</v>
      </c>
      <c r="T31">
        <v>0.6</v>
      </c>
      <c r="U31">
        <v>0.5</v>
      </c>
      <c r="V31">
        <v>0.4</v>
      </c>
      <c r="W31">
        <v>0.3</v>
      </c>
      <c r="Y31" s="152">
        <v>0</v>
      </c>
      <c r="Z31" s="153">
        <v>0.11133038530695956</v>
      </c>
      <c r="AA31" s="153">
        <v>-4.7398333154966575E-2</v>
      </c>
      <c r="AB31" s="153">
        <v>0.19636926140221511</v>
      </c>
      <c r="AC31" s="153">
        <v>0.31888796377296352</v>
      </c>
      <c r="AD31" s="153">
        <v>0.2160902772950459</v>
      </c>
      <c r="AE31" s="153">
        <v>-8.9406146087428084E-2</v>
      </c>
      <c r="AF31" s="153">
        <v>-0.29993928966190125</v>
      </c>
      <c r="AG31" s="154">
        <v>-0.54427626125862105</v>
      </c>
    </row>
    <row r="32" spans="1:33" ht="15.75" thickBot="1" x14ac:dyDescent="0.3">
      <c r="A32" s="146" t="s">
        <v>189</v>
      </c>
      <c r="B32" s="147" t="s">
        <v>209</v>
      </c>
      <c r="C32" s="147">
        <f t="shared" si="38"/>
        <v>1</v>
      </c>
      <c r="D32" s="147">
        <f t="shared" si="39"/>
        <v>1</v>
      </c>
      <c r="E32" s="147">
        <f t="shared" si="40"/>
        <v>0.74545454545454537</v>
      </c>
      <c r="F32" s="147">
        <f t="shared" si="41"/>
        <v>0.75</v>
      </c>
      <c r="G32" s="147">
        <f t="shared" si="42"/>
        <v>0.7</v>
      </c>
      <c r="H32" s="147">
        <f t="shared" si="43"/>
        <v>0.6</v>
      </c>
      <c r="I32" s="147">
        <f t="shared" si="44"/>
        <v>0.5</v>
      </c>
      <c r="J32" s="147">
        <f t="shared" si="45"/>
        <v>0.4</v>
      </c>
      <c r="K32" s="147">
        <f t="shared" si="46"/>
        <v>0.3</v>
      </c>
      <c r="O32" s="106">
        <v>1</v>
      </c>
      <c r="P32" s="106">
        <v>1</v>
      </c>
      <c r="Q32" s="106">
        <v>0.74545454545454537</v>
      </c>
      <c r="R32">
        <v>0.75</v>
      </c>
      <c r="S32">
        <v>0.7</v>
      </c>
      <c r="T32">
        <v>0.6</v>
      </c>
      <c r="U32">
        <v>0.5</v>
      </c>
      <c r="V32">
        <v>0.4</v>
      </c>
      <c r="W32">
        <v>0.3</v>
      </c>
      <c r="Y32" s="155">
        <v>0</v>
      </c>
      <c r="Z32" s="156">
        <v>0.62741613187652534</v>
      </c>
      <c r="AA32" s="156">
        <v>0.20427213631352981</v>
      </c>
      <c r="AB32" s="156">
        <v>0.4795371459761093</v>
      </c>
      <c r="AC32" s="156">
        <v>0.54249191605938962</v>
      </c>
      <c r="AD32" s="156">
        <v>0.33752459889306308</v>
      </c>
      <c r="AE32" s="156">
        <v>-1.8180724984926438E-2</v>
      </c>
      <c r="AF32" s="156">
        <v>-0.24990685203405591</v>
      </c>
      <c r="AG32" s="157">
        <v>-0.49480350647934834</v>
      </c>
    </row>
    <row r="33" spans="1:33" x14ac:dyDescent="0.25">
      <c r="A33" s="136" t="s">
        <v>190</v>
      </c>
      <c r="B33" s="137" t="s">
        <v>210</v>
      </c>
      <c r="C33" s="137">
        <f t="shared" ref="C33:C37" si="47">IF(ABS(Y33)&lt;0.05,O33,IF(ABS(Y33)&lt;0.1,O33*(1-(Y33/$M$3)),O33*(1-(Y33/($M$3/2)))))</f>
        <v>1</v>
      </c>
      <c r="D33" s="137">
        <f t="shared" ref="D33:D37" si="48">IF(ABS(Z33)&lt;0.05,P33,IF(ABS(Z33)&lt;0.1,P33*(1-(Z33/$M$3)),P33*(1-(Z33/($M$3/2)))))</f>
        <v>0.67305483563812418</v>
      </c>
      <c r="E33" s="137">
        <f t="shared" ref="E33:E37" si="49">IF(ABS(AA33)&lt;0.05,Q33,IF(ABS(AA33)&lt;0.1,Q33*(1-(AA33/$M$3)),Q33*(1-(AA33/($M$3/2)))))</f>
        <v>0.66427885293722833</v>
      </c>
      <c r="F33" s="137">
        <f t="shared" ref="F33:F37" si="50">IF(ABS(AB33)&lt;0.05,R33,IF(ABS(AB33)&lt;0.1,R33*(1-(AB33/$M$3)),R33*(1-(AB33/($M$3/2)))))</f>
        <v>0.60566376155067925</v>
      </c>
      <c r="G33" s="137">
        <f t="shared" ref="G33:G37" si="51">IF(ABS(AC33)&lt;0.05,S33,IF(ABS(AC33)&lt;0.1,S33*(1-(AC33/$M$3)),S33*(1-(AC33/($M$3/2)))))</f>
        <v>0.134808785165277</v>
      </c>
      <c r="H33" s="137">
        <f t="shared" ref="H33:H37" si="52">IF(ABS(AD33)&lt;0.05,T33,IF(ABS(AD33)&lt;0.1,T33*(1-(AD33/$M$3)),T33*(1-(AD33/($M$3/2)))))</f>
        <v>0.14363463587726971</v>
      </c>
      <c r="I33" s="137">
        <f t="shared" ref="I33:I37" si="53">IF(ABS(AE33)&lt;0.05,U33,IF(ABS(AE33)&lt;0.1,U33*(1-(AE33/$M$3)),U33*(1-(AE33/($M$3/2)))))</f>
        <v>0.25289963063510013</v>
      </c>
      <c r="J33" s="137">
        <f t="shared" ref="J33:J37" si="54">IF(ABS(AF33)&lt;0.05,V33,IF(ABS(AF33)&lt;0.1,V33*(1-(AF33/$M$3)),V33*(1-(AF33/($M$3/2)))))</f>
        <v>0.31303278215607722</v>
      </c>
      <c r="K33" s="137">
        <f t="shared" ref="K33:K37" si="55">IF(ABS(AG33)&lt;0.05,W33,IF(ABS(AG33)&lt;0.1,W33*(1-(AG33/$M$3)),W33*(1-(AG33/($M$3/2)))))</f>
        <v>0.24048184566738481</v>
      </c>
      <c r="O33" s="106">
        <v>1</v>
      </c>
      <c r="P33" s="106">
        <v>0.6868175148170329</v>
      </c>
      <c r="Q33" s="106">
        <v>0.68106165142969477</v>
      </c>
      <c r="R33">
        <v>0.60566376155067925</v>
      </c>
      <c r="S33">
        <v>8.8840750792505085E-2</v>
      </c>
      <c r="T33">
        <v>9.6216311780547126E-2</v>
      </c>
      <c r="U33">
        <v>0.18752457462423719</v>
      </c>
      <c r="V33">
        <v>0.27322615120436528</v>
      </c>
      <c r="W33">
        <v>0.2070435086681307</v>
      </c>
      <c r="Y33" s="149">
        <v>0</v>
      </c>
      <c r="Z33" s="150">
        <v>6.0115003834352171E-2</v>
      </c>
      <c r="AA33" s="150">
        <v>7.3926340400619198E-2</v>
      </c>
      <c r="AB33" s="150">
        <v>2.1254715099143777E-2</v>
      </c>
      <c r="AC33" s="150">
        <v>-0.77613089650943057</v>
      </c>
      <c r="AD33" s="150">
        <v>-0.73924561052925652</v>
      </c>
      <c r="AE33" s="150">
        <v>-0.52293191019253238</v>
      </c>
      <c r="AF33" s="150">
        <v>-0.21853671826203283</v>
      </c>
      <c r="AG33" s="151">
        <v>-0.24225587086276859</v>
      </c>
    </row>
    <row r="34" spans="1:33" x14ac:dyDescent="0.25">
      <c r="A34" s="139" t="s">
        <v>190</v>
      </c>
      <c r="B34" s="134" t="s">
        <v>204</v>
      </c>
      <c r="C34" s="134">
        <f t="shared" si="47"/>
        <v>1</v>
      </c>
      <c r="D34" s="134">
        <f t="shared" si="48"/>
        <v>0.7610928173465431</v>
      </c>
      <c r="E34" s="134">
        <f t="shared" si="49"/>
        <v>0.70093965094222155</v>
      </c>
      <c r="F34" s="134">
        <f t="shared" si="50"/>
        <v>0.62188868023654065</v>
      </c>
      <c r="G34" s="134">
        <f t="shared" si="51"/>
        <v>0.32354802969889196</v>
      </c>
      <c r="H34" s="134">
        <f t="shared" si="52"/>
        <v>0.28356740792004587</v>
      </c>
      <c r="I34" s="134">
        <f t="shared" si="53"/>
        <v>0.33607098353865456</v>
      </c>
      <c r="J34" s="134">
        <f t="shared" si="54"/>
        <v>0.36876279313874394</v>
      </c>
      <c r="K34" s="134">
        <f t="shared" si="55"/>
        <v>0.30165152276797719</v>
      </c>
      <c r="O34" s="106">
        <v>1</v>
      </c>
      <c r="P34" s="106">
        <v>0.7610928173465431</v>
      </c>
      <c r="Q34" s="106">
        <v>0.70093965094222155</v>
      </c>
      <c r="R34">
        <v>0.60714430994719581</v>
      </c>
      <c r="S34">
        <v>0.23478654519232636</v>
      </c>
      <c r="T34">
        <v>0.20347826094287688</v>
      </c>
      <c r="U34">
        <v>0.25033729574536573</v>
      </c>
      <c r="V34">
        <v>0.31047701367439678</v>
      </c>
      <c r="W34">
        <v>0.2546882095610184</v>
      </c>
      <c r="Y34" s="152">
        <v>0</v>
      </c>
      <c r="Z34" s="153">
        <v>4.9158222152188749E-2</v>
      </c>
      <c r="AA34" s="153">
        <v>2.4056066644009434E-2</v>
      </c>
      <c r="AB34" s="153">
        <v>-7.2854361217486341E-2</v>
      </c>
      <c r="AC34" s="153">
        <v>-0.5670777541821419</v>
      </c>
      <c r="AD34" s="153">
        <v>-0.59040076276000319</v>
      </c>
      <c r="AE34" s="153">
        <v>-0.513709039266531</v>
      </c>
      <c r="AF34" s="153">
        <v>-0.28159466029974395</v>
      </c>
      <c r="AG34" s="154">
        <v>-0.27659297590515647</v>
      </c>
    </row>
    <row r="35" spans="1:33" x14ac:dyDescent="0.25">
      <c r="A35" s="141" t="s">
        <v>190</v>
      </c>
      <c r="B35" s="135" t="s">
        <v>205</v>
      </c>
      <c r="C35" s="135">
        <f t="shared" si="47"/>
        <v>1</v>
      </c>
      <c r="D35" s="135">
        <f t="shared" si="48"/>
        <v>0.7321993092855057</v>
      </c>
      <c r="E35" s="135">
        <f t="shared" si="49"/>
        <v>0.53840666344280852</v>
      </c>
      <c r="F35" s="135">
        <f t="shared" si="50"/>
        <v>0.47119943735577974</v>
      </c>
      <c r="G35" s="135">
        <f t="shared" si="51"/>
        <v>0.37344036751370979</v>
      </c>
      <c r="H35" s="135">
        <f t="shared" si="52"/>
        <v>0.34143616144192118</v>
      </c>
      <c r="I35" s="135">
        <f t="shared" si="53"/>
        <v>0.29400567313748249</v>
      </c>
      <c r="J35" s="135">
        <f t="shared" si="54"/>
        <v>0.24132584017889022</v>
      </c>
      <c r="K35" s="135">
        <f t="shared" si="55"/>
        <v>0.19076906997244611</v>
      </c>
      <c r="O35" s="106">
        <v>1</v>
      </c>
      <c r="P35" s="106">
        <v>0.74596300497321644</v>
      </c>
      <c r="Q35" s="106">
        <v>0.53840666344280852</v>
      </c>
      <c r="R35">
        <v>0.47119943735577974</v>
      </c>
      <c r="S35">
        <v>0.32937545806531326</v>
      </c>
      <c r="T35">
        <v>0.30309676869158358</v>
      </c>
      <c r="U35">
        <v>0.26303434207547494</v>
      </c>
      <c r="V35">
        <v>0.23567921060351499</v>
      </c>
      <c r="W35">
        <v>0.17676365656560936</v>
      </c>
      <c r="Y35" s="152">
        <v>0</v>
      </c>
      <c r="Z35" s="153">
        <v>5.535272766591802E-2</v>
      </c>
      <c r="AA35" s="153">
        <v>3.004088683962388E-2</v>
      </c>
      <c r="AB35" s="153">
        <v>1.1038606062193959E-2</v>
      </c>
      <c r="AC35" s="153">
        <v>-0.2006748303617937</v>
      </c>
      <c r="AD35" s="153">
        <v>-0.18973837752795339</v>
      </c>
      <c r="AE35" s="153">
        <v>-0.17661950993334927</v>
      </c>
      <c r="AF35" s="153">
        <v>-7.1876890128522303E-2</v>
      </c>
      <c r="AG35" s="154">
        <v>-0.11884863958139259</v>
      </c>
    </row>
    <row r="36" spans="1:33" x14ac:dyDescent="0.25">
      <c r="A36" s="139" t="s">
        <v>190</v>
      </c>
      <c r="B36" s="134" t="s">
        <v>198</v>
      </c>
      <c r="C36" s="134">
        <f t="shared" si="47"/>
        <v>1</v>
      </c>
      <c r="D36" s="134">
        <f t="shared" si="48"/>
        <v>0.75256518978342402</v>
      </c>
      <c r="E36" s="134">
        <f t="shared" si="49"/>
        <v>0.6743240445801556</v>
      </c>
      <c r="F36" s="134">
        <f t="shared" si="50"/>
        <v>0.44408492967026586</v>
      </c>
      <c r="G36" s="134">
        <f t="shared" si="51"/>
        <v>0.31332779233071062</v>
      </c>
      <c r="H36" s="134">
        <f t="shared" si="52"/>
        <v>0.29356473105632314</v>
      </c>
      <c r="I36" s="134">
        <f t="shared" si="53"/>
        <v>0.30097069004142202</v>
      </c>
      <c r="J36" s="134">
        <f t="shared" si="54"/>
        <v>0.25479433693475478</v>
      </c>
      <c r="K36" s="134">
        <f t="shared" si="55"/>
        <v>0.18934360184588062</v>
      </c>
      <c r="O36" s="106">
        <v>1</v>
      </c>
      <c r="P36" s="106">
        <v>0.76961604060614086</v>
      </c>
      <c r="Q36" s="106">
        <v>0.6743240445801556</v>
      </c>
      <c r="R36">
        <v>0.44408492967026586</v>
      </c>
      <c r="S36">
        <v>0.30398216273433343</v>
      </c>
      <c r="T36">
        <v>0.28421138716972588</v>
      </c>
      <c r="U36">
        <v>0.26449158001495876</v>
      </c>
      <c r="V36">
        <v>0.24738129502583864</v>
      </c>
      <c r="W36">
        <v>0.17167235941289441</v>
      </c>
      <c r="Y36" s="152">
        <v>0</v>
      </c>
      <c r="Z36" s="153">
        <v>6.6465029013511076E-2</v>
      </c>
      <c r="AA36" s="153">
        <v>4.2245634908685159E-2</v>
      </c>
      <c r="AB36" s="153">
        <v>4.4299941799759809E-2</v>
      </c>
      <c r="AC36" s="153">
        <v>-9.2232019592658088E-2</v>
      </c>
      <c r="AD36" s="153">
        <v>-9.8729441980573637E-2</v>
      </c>
      <c r="AE36" s="153">
        <v>-0.2068824460748436</v>
      </c>
      <c r="AF36" s="153">
        <v>-8.9898170047276793E-2</v>
      </c>
      <c r="AG36" s="154">
        <v>-0.15440379418172287</v>
      </c>
    </row>
    <row r="37" spans="1:33" x14ac:dyDescent="0.25">
      <c r="A37" s="141" t="s">
        <v>190</v>
      </c>
      <c r="B37" s="135" t="s">
        <v>203</v>
      </c>
      <c r="C37" s="135">
        <f t="shared" si="47"/>
        <v>1</v>
      </c>
      <c r="D37" s="135">
        <f t="shared" si="48"/>
        <v>0.87804202708698909</v>
      </c>
      <c r="E37" s="135">
        <f t="shared" si="49"/>
        <v>0.67744170190372144</v>
      </c>
      <c r="F37" s="135">
        <f t="shared" si="50"/>
        <v>0.54763937950883124</v>
      </c>
      <c r="G37" s="135">
        <f t="shared" si="51"/>
        <v>0.19907031208776216</v>
      </c>
      <c r="H37" s="135">
        <f t="shared" si="52"/>
        <v>0.13736515568007704</v>
      </c>
      <c r="I37" s="135">
        <f t="shared" si="53"/>
        <v>0.15753284630435688</v>
      </c>
      <c r="J37" s="135">
        <f t="shared" si="54"/>
        <v>0.17033359626926275</v>
      </c>
      <c r="K37" s="135">
        <f t="shared" si="55"/>
        <v>0.16509162490570037</v>
      </c>
      <c r="O37" s="106">
        <v>1</v>
      </c>
      <c r="P37" s="106">
        <v>0.87804202708698909</v>
      </c>
      <c r="Q37" s="106">
        <v>0.67744170190372144</v>
      </c>
      <c r="R37">
        <v>0.51263485069048276</v>
      </c>
      <c r="S37">
        <v>0.13563517842296649</v>
      </c>
      <c r="T37">
        <v>9.2678002494290979E-2</v>
      </c>
      <c r="U37">
        <v>0.11073855798366643</v>
      </c>
      <c r="V37">
        <v>0.14389609157162692</v>
      </c>
      <c r="W37">
        <v>0.14382073381876473</v>
      </c>
      <c r="Y37" s="152">
        <v>0</v>
      </c>
      <c r="Z37" s="153">
        <v>4.2566968949279249E-2</v>
      </c>
      <c r="AA37" s="153">
        <v>2.7357879922111625E-2</v>
      </c>
      <c r="AB37" s="153">
        <v>-0.10242532897792625</v>
      </c>
      <c r="AC37" s="153">
        <v>-0.70153408285030683</v>
      </c>
      <c r="AD37" s="153">
        <v>-0.72326472274592057</v>
      </c>
      <c r="AE37" s="153">
        <v>-0.63384817139653093</v>
      </c>
      <c r="AF37" s="153">
        <v>-0.27558953556924182</v>
      </c>
      <c r="AG37" s="154">
        <v>-0.22184796157840614</v>
      </c>
    </row>
    <row r="38" spans="1:33" x14ac:dyDescent="0.25">
      <c r="A38" s="141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Y38" s="152">
        <v>0</v>
      </c>
      <c r="Z38" s="153">
        <v>-6.5573329409404748E-3</v>
      </c>
      <c r="AA38" s="153">
        <v>-3.2183723053103665E-2</v>
      </c>
      <c r="AB38" s="153">
        <v>-0.32082669498641841</v>
      </c>
      <c r="AC38" s="153">
        <v>-0.43611866624762408</v>
      </c>
      <c r="AD38" s="153">
        <v>-0.40021771009957935</v>
      </c>
      <c r="AE38" s="153">
        <v>-0.11934515365988103</v>
      </c>
      <c r="AF38" s="153">
        <v>-3.6556706225649785E-2</v>
      </c>
      <c r="AG38" s="154">
        <v>0.25889397706146317</v>
      </c>
    </row>
    <row r="39" spans="1:33" x14ac:dyDescent="0.25">
      <c r="A39" s="139" t="s">
        <v>190</v>
      </c>
      <c r="B39" s="134" t="s">
        <v>206</v>
      </c>
      <c r="C39" s="134">
        <f t="shared" ref="C39:C44" si="56">IF(ABS(Y39)&lt;0.05,O39,IF(ABS(Y39)&lt;0.1,O39*(1-(Y39/$M$3)),O39*(1-(Y39/($M$3/2)))))</f>
        <v>1</v>
      </c>
      <c r="D39" s="134">
        <f t="shared" ref="D39:D44" si="57">IF(ABS(Z39)&lt;0.05,P39,IF(ABS(Z39)&lt;0.1,P39*(1-(Z39/$M$3)),P39*(1-(Z39/($M$3/2)))))</f>
        <v>0.95102863006358784</v>
      </c>
      <c r="E39" s="134">
        <f t="shared" ref="E39:E44" si="58">IF(ABS(AA39)&lt;0.05,Q39,IF(ABS(AA39)&lt;0.1,Q39*(1-(AA39/$M$3)),Q39*(1-(AA39/($M$3/2)))))</f>
        <v>0.77625900355108757</v>
      </c>
      <c r="F39" s="134">
        <f t="shared" ref="F39:F44" si="59">IF(ABS(AB39)&lt;0.05,R39,IF(ABS(AB39)&lt;0.1,R39*(1-(AB39/$M$3)),R39*(1-(AB39/($M$3/2)))))</f>
        <v>0.7522562509066224</v>
      </c>
      <c r="G39" s="134">
        <f t="shared" ref="G39:G44" si="60">IF(ABS(AC39)&lt;0.05,S39,IF(ABS(AC39)&lt;0.1,S39*(1-(AC39/$M$3)),S39*(1-(AC39/($M$3/2)))))</f>
        <v>0.63471937090412456</v>
      </c>
      <c r="H39" s="134">
        <f t="shared" ref="H39:H44" si="61">IF(ABS(AD39)&lt;0.05,T39,IF(ABS(AD39)&lt;0.1,T39*(1-(AD39/$M$3)),T39*(1-(AD39/($M$3/2)))))</f>
        <v>0.51211751829041652</v>
      </c>
      <c r="I39" s="134">
        <f t="shared" ref="I39:I44" si="62">IF(ABS(AE39)&lt;0.05,U39,IF(ABS(AE39)&lt;0.1,U39*(1-(AE39/$M$3)),U39*(1-(AE39/($M$3/2)))))</f>
        <v>0.47528656493436655</v>
      </c>
      <c r="J39" s="134">
        <f t="shared" ref="J39:J44" si="63">IF(ABS(AF39)&lt;0.05,V39,IF(ABS(AF39)&lt;0.1,V39*(1-(AF39/$M$3)),V39*(1-(AF39/($M$3/2)))))</f>
        <v>0.42590668760701955</v>
      </c>
      <c r="K39" s="134">
        <f t="shared" ref="K39:K44" si="64">IF(ABS(AG39)&lt;0.05,W39,IF(ABS(AG39)&lt;0.1,W39*(1-(AG39/$M$3)),W39*(1-(AG39/($M$3/2)))))</f>
        <v>0.39107502516931036</v>
      </c>
      <c r="O39" s="106">
        <v>1</v>
      </c>
      <c r="P39" s="106">
        <v>0.95102863006358784</v>
      </c>
      <c r="Q39" s="106">
        <v>0.77625900355108757</v>
      </c>
      <c r="R39">
        <v>0.7522562509066224</v>
      </c>
      <c r="S39">
        <v>0.63471937090412456</v>
      </c>
      <c r="T39">
        <v>0.50016535420145269</v>
      </c>
      <c r="U39">
        <v>0.43970277582280948</v>
      </c>
      <c r="V39">
        <v>0.39918426696103876</v>
      </c>
      <c r="W39">
        <v>0.36655666324038366</v>
      </c>
      <c r="Y39" s="152">
        <v>0</v>
      </c>
      <c r="Z39" s="153">
        <v>1.4500903384074232E-2</v>
      </c>
      <c r="AA39" s="153">
        <v>1.0704761944088821E-2</v>
      </c>
      <c r="AB39" s="153">
        <v>3.2626162159112938E-2</v>
      </c>
      <c r="AC39" s="153">
        <v>-1.3038861246409463E-2</v>
      </c>
      <c r="AD39" s="153">
        <v>-7.1689276287716638E-2</v>
      </c>
      <c r="AE39" s="153">
        <v>-0.12139037232015308</v>
      </c>
      <c r="AF39" s="153">
        <v>-0.10041385466948642</v>
      </c>
      <c r="AG39" s="154">
        <v>-0.1003324903939114</v>
      </c>
    </row>
    <row r="40" spans="1:33" x14ac:dyDescent="0.25">
      <c r="A40" s="141" t="s">
        <v>190</v>
      </c>
      <c r="B40" s="135" t="s">
        <v>201</v>
      </c>
      <c r="C40" s="135">
        <f t="shared" si="56"/>
        <v>1</v>
      </c>
      <c r="D40" s="135">
        <f t="shared" si="57"/>
        <v>0.86046499272088983</v>
      </c>
      <c r="E40" s="135">
        <f t="shared" si="58"/>
        <v>0.74259323273456934</v>
      </c>
      <c r="F40" s="135">
        <f t="shared" si="59"/>
        <v>0.76487038956344722</v>
      </c>
      <c r="G40" s="135">
        <f t="shared" si="60"/>
        <v>0.70441373907406557</v>
      </c>
      <c r="H40" s="135">
        <f t="shared" si="61"/>
        <v>0.69198167093849061</v>
      </c>
      <c r="I40" s="135">
        <f t="shared" si="62"/>
        <v>0.60640891574323574</v>
      </c>
      <c r="J40" s="135">
        <f t="shared" si="63"/>
        <v>0.538136509736036</v>
      </c>
      <c r="K40" s="135">
        <f t="shared" si="64"/>
        <v>0.4766054980614976</v>
      </c>
      <c r="O40" s="106">
        <v>1</v>
      </c>
      <c r="P40" s="106">
        <v>0.87614679093930548</v>
      </c>
      <c r="Q40" s="106">
        <v>0.72712843873547395</v>
      </c>
      <c r="R40">
        <v>0.76487038956344722</v>
      </c>
      <c r="S40">
        <v>0.70441373907406557</v>
      </c>
      <c r="T40">
        <v>0.69198167093849061</v>
      </c>
      <c r="U40">
        <v>0.60640891574323574</v>
      </c>
      <c r="V40">
        <v>0.538136509736036</v>
      </c>
      <c r="W40">
        <v>0.4766054980614976</v>
      </c>
      <c r="Y40" s="152">
        <v>0</v>
      </c>
      <c r="Z40" s="153">
        <v>5.3695790638929389E-2</v>
      </c>
      <c r="AA40" s="153">
        <v>-6.3804933937075939E-2</v>
      </c>
      <c r="AB40" s="153">
        <v>-1.6480460026776462E-2</v>
      </c>
      <c r="AC40" s="153">
        <v>-2.9701781799822292E-2</v>
      </c>
      <c r="AD40" s="153">
        <v>2.6421350336253275E-2</v>
      </c>
      <c r="AE40" s="153">
        <v>-3.0004535583568696E-3</v>
      </c>
      <c r="AF40" s="153">
        <v>-2.2677974368161338E-2</v>
      </c>
      <c r="AG40" s="154">
        <v>-3.7026385568503392E-2</v>
      </c>
    </row>
    <row r="41" spans="1:33" x14ac:dyDescent="0.25">
      <c r="A41" s="139" t="s">
        <v>190</v>
      </c>
      <c r="B41" s="134" t="s">
        <v>202</v>
      </c>
      <c r="C41" s="134">
        <f t="shared" si="56"/>
        <v>1</v>
      </c>
      <c r="D41" s="134">
        <f t="shared" si="57"/>
        <v>0.9068856137531055</v>
      </c>
      <c r="E41" s="134">
        <f t="shared" si="58"/>
        <v>0.70648478267323478</v>
      </c>
      <c r="F41" s="134">
        <f t="shared" si="59"/>
        <v>0.61871815748811998</v>
      </c>
      <c r="G41" s="134">
        <f t="shared" si="60"/>
        <v>0.58339736669200715</v>
      </c>
      <c r="H41" s="134">
        <f t="shared" si="61"/>
        <v>0.53071542448946007</v>
      </c>
      <c r="I41" s="134">
        <f t="shared" si="62"/>
        <v>0.47206327134823545</v>
      </c>
      <c r="J41" s="134">
        <f t="shared" si="63"/>
        <v>0.40228957912744556</v>
      </c>
      <c r="K41" s="134">
        <f t="shared" si="64"/>
        <v>0.36146678403869126</v>
      </c>
      <c r="O41" s="106">
        <v>1</v>
      </c>
      <c r="P41" s="106">
        <v>0.9068856137531055</v>
      </c>
      <c r="Q41" s="106">
        <v>0.70648478267323478</v>
      </c>
      <c r="R41">
        <v>0.61871815748811998</v>
      </c>
      <c r="S41">
        <v>0.58339736669200715</v>
      </c>
      <c r="T41">
        <v>0.53071542448946007</v>
      </c>
      <c r="U41">
        <v>0.45980521882885511</v>
      </c>
      <c r="V41">
        <v>0.39069884445233655</v>
      </c>
      <c r="W41">
        <v>0.35283836183376599</v>
      </c>
      <c r="Y41" s="152">
        <v>0</v>
      </c>
      <c r="Z41" s="153">
        <v>2.8944609252277972E-2</v>
      </c>
      <c r="AA41" s="153">
        <v>1.6907707172289205E-2</v>
      </c>
      <c r="AB41" s="153">
        <v>3.4696199534440059E-2</v>
      </c>
      <c r="AC41" s="153">
        <v>8.4555098397473029E-3</v>
      </c>
      <c r="AD41" s="153">
        <v>-3.210126448011414E-2</v>
      </c>
      <c r="AE41" s="153">
        <v>-7.9977686316406837E-2</v>
      </c>
      <c r="AF41" s="153">
        <v>-8.9000017581493437E-2</v>
      </c>
      <c r="AG41" s="154">
        <v>-7.3362959969106648E-2</v>
      </c>
    </row>
    <row r="42" spans="1:33" x14ac:dyDescent="0.25">
      <c r="A42" s="141" t="s">
        <v>190</v>
      </c>
      <c r="B42" s="135" t="s">
        <v>200</v>
      </c>
      <c r="C42" s="135">
        <f t="shared" si="56"/>
        <v>1</v>
      </c>
      <c r="D42" s="135">
        <f t="shared" si="57"/>
        <v>0.91103434646331549</v>
      </c>
      <c r="E42" s="135">
        <f t="shared" si="58"/>
        <v>0.71805144639750695</v>
      </c>
      <c r="F42" s="135">
        <f t="shared" si="59"/>
        <v>0.95177844595601391</v>
      </c>
      <c r="G42" s="135">
        <f t="shared" si="60"/>
        <v>0.88319996029112358</v>
      </c>
      <c r="H42" s="135">
        <f t="shared" si="61"/>
        <v>0.83955053335976892</v>
      </c>
      <c r="I42" s="135">
        <f t="shared" si="62"/>
        <v>0.66559861732448911</v>
      </c>
      <c r="J42" s="135">
        <f t="shared" si="63"/>
        <v>0.55894694630761965</v>
      </c>
      <c r="K42" s="135">
        <f t="shared" si="64"/>
        <v>0.51639296572699178</v>
      </c>
      <c r="O42" s="106">
        <v>1</v>
      </c>
      <c r="P42" s="106">
        <v>0.91103434646331549</v>
      </c>
      <c r="Q42" s="106">
        <v>0.71805144639750695</v>
      </c>
      <c r="R42">
        <v>0.95177844595601391</v>
      </c>
      <c r="S42">
        <v>0.89832802090816355</v>
      </c>
      <c r="T42">
        <v>0.86247306044671634</v>
      </c>
      <c r="U42">
        <v>0.68261741093340267</v>
      </c>
      <c r="V42">
        <v>0.57465831001965462</v>
      </c>
      <c r="W42">
        <v>0.53080736440649079</v>
      </c>
      <c r="Y42" s="152">
        <v>0</v>
      </c>
      <c r="Z42" s="153">
        <v>6.7845953139343096E-4</v>
      </c>
      <c r="AA42" s="153">
        <v>1.7267023668156464E-2</v>
      </c>
      <c r="AB42" s="153">
        <v>2.4682094106440622E-2</v>
      </c>
      <c r="AC42" s="153">
        <v>5.0520723827849515E-2</v>
      </c>
      <c r="AD42" s="153">
        <v>7.9733019400309663E-2</v>
      </c>
      <c r="AE42" s="153">
        <v>7.4795016958220994E-2</v>
      </c>
      <c r="AF42" s="153">
        <v>8.20210728954614E-2</v>
      </c>
      <c r="AG42" s="154">
        <v>8.1466835123601283E-2</v>
      </c>
    </row>
    <row r="43" spans="1:33" x14ac:dyDescent="0.25">
      <c r="A43" s="139" t="s">
        <v>190</v>
      </c>
      <c r="B43" s="134" t="s">
        <v>211</v>
      </c>
      <c r="C43" s="134">
        <f t="shared" si="56"/>
        <v>1</v>
      </c>
      <c r="D43" s="134">
        <f t="shared" si="57"/>
        <v>0.9786880160351632</v>
      </c>
      <c r="E43" s="134">
        <f t="shared" si="58"/>
        <v>0.85321006497538754</v>
      </c>
      <c r="F43" s="134">
        <f t="shared" si="59"/>
        <v>0.89715698425355517</v>
      </c>
      <c r="G43" s="134">
        <f t="shared" si="60"/>
        <v>0.83148579661720323</v>
      </c>
      <c r="H43" s="134">
        <f t="shared" si="61"/>
        <v>0.70836468253137608</v>
      </c>
      <c r="I43" s="134">
        <f t="shared" si="62"/>
        <v>0.61396409035512578</v>
      </c>
      <c r="J43" s="134">
        <f t="shared" si="63"/>
        <v>0.54088092427298562</v>
      </c>
      <c r="K43" s="134">
        <f t="shared" si="64"/>
        <v>0.48896375215275428</v>
      </c>
      <c r="O43" s="106">
        <v>1</v>
      </c>
      <c r="P43" s="106">
        <v>0.9786880160351632</v>
      </c>
      <c r="Q43" s="106">
        <v>0.85321006497538754</v>
      </c>
      <c r="R43">
        <v>0.89715698425355517</v>
      </c>
      <c r="S43">
        <v>0.83148579661720323</v>
      </c>
      <c r="T43">
        <v>0.70836468253137608</v>
      </c>
      <c r="U43">
        <v>0.60055160309689892</v>
      </c>
      <c r="V43">
        <v>0.49712827250547909</v>
      </c>
      <c r="W43">
        <v>0.42680132729193726</v>
      </c>
      <c r="Y43" s="152">
        <v>0</v>
      </c>
      <c r="Z43" s="153">
        <v>3.2477344421119818E-2</v>
      </c>
      <c r="AA43" s="153">
        <v>-2.4171393555378728E-2</v>
      </c>
      <c r="AB43" s="153">
        <v>2.9284553420838022E-2</v>
      </c>
      <c r="AC43" s="153">
        <v>1.0095118830413001E-2</v>
      </c>
      <c r="AD43" s="153">
        <v>-1.7323111264176547E-2</v>
      </c>
      <c r="AE43" s="153">
        <v>-6.7000839839883836E-2</v>
      </c>
      <c r="AF43" s="153">
        <v>-0.13201618431495757</v>
      </c>
      <c r="AG43" s="154">
        <v>-0.21847082314119828</v>
      </c>
    </row>
    <row r="44" spans="1:33" x14ac:dyDescent="0.25">
      <c r="A44" s="141" t="s">
        <v>190</v>
      </c>
      <c r="B44" s="135" t="s">
        <v>199</v>
      </c>
      <c r="C44" s="135">
        <f t="shared" si="56"/>
        <v>1</v>
      </c>
      <c r="D44" s="135">
        <f t="shared" si="57"/>
        <v>0.35075261163938309</v>
      </c>
      <c r="E44" s="135">
        <f t="shared" si="58"/>
        <v>0.47966384334391593</v>
      </c>
      <c r="F44" s="135">
        <f t="shared" si="59"/>
        <v>1.3035978536086219</v>
      </c>
      <c r="G44" s="135">
        <f t="shared" si="60"/>
        <v>3.1402744315307842</v>
      </c>
      <c r="H44" s="135">
        <f t="shared" si="61"/>
        <v>3.1396397782614418</v>
      </c>
      <c r="I44" s="135">
        <f t="shared" si="62"/>
        <v>2.4340746177177079</v>
      </c>
      <c r="J44" s="135">
        <f t="shared" si="63"/>
        <v>2.0865963257294116</v>
      </c>
      <c r="K44" s="135">
        <f t="shared" si="64"/>
        <v>2.4259182507424852</v>
      </c>
      <c r="O44" s="106">
        <v>1</v>
      </c>
      <c r="P44" s="106">
        <v>0.39907254215135568</v>
      </c>
      <c r="Q44" s="106">
        <v>0.55239348317072978</v>
      </c>
      <c r="R44">
        <v>1.5317188115400184</v>
      </c>
      <c r="S44">
        <v>3.5535774691904454</v>
      </c>
      <c r="T44">
        <v>3.4545553075799091</v>
      </c>
      <c r="U44">
        <v>2.6105014415023091</v>
      </c>
      <c r="V44">
        <v>2.0865963257294116</v>
      </c>
      <c r="W44">
        <v>2.3525369558061509</v>
      </c>
      <c r="Y44" s="152">
        <v>0</v>
      </c>
      <c r="Z44" s="153">
        <v>0.18162085363535124</v>
      </c>
      <c r="AA44" s="153">
        <v>0.19749411074515283</v>
      </c>
      <c r="AB44" s="153">
        <v>0.22339703235286315</v>
      </c>
      <c r="AC44" s="153">
        <v>0.17445927712692474</v>
      </c>
      <c r="AD44" s="153">
        <v>0.13673924772350007</v>
      </c>
      <c r="AE44" s="153">
        <v>0.10137524977753115</v>
      </c>
      <c r="AF44" s="153">
        <v>1.3805813023071781E-2</v>
      </c>
      <c r="AG44" s="154">
        <v>-9.3577227029603249E-2</v>
      </c>
    </row>
    <row r="45" spans="1:33" x14ac:dyDescent="0.25">
      <c r="A45" s="139" t="s">
        <v>190</v>
      </c>
      <c r="B45" s="134" t="s">
        <v>207</v>
      </c>
      <c r="C45" s="134">
        <f t="shared" ref="C45:C47" si="65">O45</f>
        <v>1</v>
      </c>
      <c r="D45" s="134">
        <f t="shared" ref="D45:D47" si="66">P45</f>
        <v>1.2</v>
      </c>
      <c r="E45" s="134">
        <f t="shared" ref="E45:E47" si="67">Q45</f>
        <v>1.0909090909090908</v>
      </c>
      <c r="F45" s="134">
        <f t="shared" ref="F45:F47" si="68">R45</f>
        <v>1</v>
      </c>
      <c r="G45" s="134">
        <f t="shared" ref="G45:G47" si="69">S45</f>
        <v>0.95</v>
      </c>
      <c r="H45" s="134">
        <f t="shared" ref="H45:H47" si="70">T45</f>
        <v>0.83</v>
      </c>
      <c r="I45" s="134">
        <f t="shared" ref="I45:I47" si="71">U45</f>
        <v>0.76</v>
      </c>
      <c r="J45" s="134">
        <f t="shared" ref="J45:J47" si="72">V45</f>
        <v>0.68</v>
      </c>
      <c r="K45" s="134">
        <f t="shared" ref="K45:K47" si="73">W45</f>
        <v>0.6</v>
      </c>
      <c r="O45" s="106">
        <v>1</v>
      </c>
      <c r="P45" s="106">
        <v>1.2</v>
      </c>
      <c r="Q45" s="106">
        <v>1.0909090909090908</v>
      </c>
      <c r="R45">
        <v>1</v>
      </c>
      <c r="S45">
        <v>0.95</v>
      </c>
      <c r="T45">
        <v>0.83</v>
      </c>
      <c r="U45">
        <v>0.76</v>
      </c>
      <c r="V45">
        <v>0.68</v>
      </c>
      <c r="W45">
        <v>0.6</v>
      </c>
      <c r="Y45" s="152">
        <v>0</v>
      </c>
      <c r="Z45" s="153" t="e">
        <v>#DIV/0!</v>
      </c>
      <c r="AA45" s="153">
        <v>-0.78043753111395631</v>
      </c>
      <c r="AB45" s="153">
        <v>-0.89787353823575511</v>
      </c>
      <c r="AC45" s="153">
        <v>-0.91256817055405171</v>
      </c>
      <c r="AD45" s="153">
        <v>-0.94228608919445545</v>
      </c>
      <c r="AE45" s="153">
        <v>-0.96751367802501143</v>
      </c>
      <c r="AF45" s="153">
        <v>-0.97380773819494293</v>
      </c>
      <c r="AG45" s="154">
        <v>-0.97454222704075089</v>
      </c>
    </row>
    <row r="46" spans="1:33" x14ac:dyDescent="0.25">
      <c r="A46" s="141" t="s">
        <v>190</v>
      </c>
      <c r="B46" s="135" t="s">
        <v>208</v>
      </c>
      <c r="C46" s="135">
        <f t="shared" si="65"/>
        <v>1</v>
      </c>
      <c r="D46" s="135">
        <f t="shared" si="66"/>
        <v>1.2</v>
      </c>
      <c r="E46" s="135">
        <f t="shared" si="67"/>
        <v>1.0909090909090908</v>
      </c>
      <c r="F46" s="135">
        <f t="shared" si="68"/>
        <v>1</v>
      </c>
      <c r="G46" s="135">
        <f t="shared" si="69"/>
        <v>0.95</v>
      </c>
      <c r="H46" s="135">
        <f t="shared" si="70"/>
        <v>0.83</v>
      </c>
      <c r="I46" s="135">
        <f t="shared" si="71"/>
        <v>0.76</v>
      </c>
      <c r="J46" s="135">
        <f t="shared" si="72"/>
        <v>0.68</v>
      </c>
      <c r="K46" s="135">
        <f t="shared" si="73"/>
        <v>0.6</v>
      </c>
      <c r="O46" s="106">
        <v>1</v>
      </c>
      <c r="P46" s="106">
        <v>1.2</v>
      </c>
      <c r="Q46" s="106">
        <v>1.0909090909090908</v>
      </c>
      <c r="R46">
        <v>1</v>
      </c>
      <c r="S46">
        <v>0.95</v>
      </c>
      <c r="T46">
        <v>0.83</v>
      </c>
      <c r="U46">
        <v>0.76</v>
      </c>
      <c r="V46">
        <v>0.68</v>
      </c>
      <c r="W46">
        <v>0.6</v>
      </c>
      <c r="Y46" s="152">
        <v>0</v>
      </c>
      <c r="Z46" s="153">
        <v>0.37159404263474755</v>
      </c>
      <c r="AA46" s="153">
        <v>0.43976923945056057</v>
      </c>
      <c r="AB46" s="153">
        <v>0.41849296013062748</v>
      </c>
      <c r="AC46" s="153">
        <v>0.54821127269655834</v>
      </c>
      <c r="AD46" s="153">
        <v>0.56509157735681681</v>
      </c>
      <c r="AE46" s="153">
        <v>0.5405404334761269</v>
      </c>
      <c r="AF46" s="153">
        <v>0.57574213013749453</v>
      </c>
      <c r="AG46" s="154">
        <v>0.5095213930871455</v>
      </c>
    </row>
    <row r="47" spans="1:33" ht="15.75" thickBot="1" x14ac:dyDescent="0.3">
      <c r="A47" s="146" t="s">
        <v>190</v>
      </c>
      <c r="B47" s="147" t="s">
        <v>209</v>
      </c>
      <c r="C47" s="147">
        <f t="shared" si="65"/>
        <v>1</v>
      </c>
      <c r="D47" s="147">
        <f t="shared" si="66"/>
        <v>1.2</v>
      </c>
      <c r="E47" s="147">
        <f t="shared" si="67"/>
        <v>1.0909090909090908</v>
      </c>
      <c r="F47" s="147">
        <f t="shared" si="68"/>
        <v>1</v>
      </c>
      <c r="G47" s="147">
        <f t="shared" si="69"/>
        <v>0.95</v>
      </c>
      <c r="H47" s="147">
        <f t="shared" si="70"/>
        <v>0.83</v>
      </c>
      <c r="I47" s="147">
        <f t="shared" si="71"/>
        <v>0.76</v>
      </c>
      <c r="J47" s="147">
        <f t="shared" si="72"/>
        <v>0.68</v>
      </c>
      <c r="K47" s="147">
        <f t="shared" si="73"/>
        <v>0.6</v>
      </c>
      <c r="O47" s="106">
        <v>1</v>
      </c>
      <c r="P47" s="106">
        <v>1.2</v>
      </c>
      <c r="Q47" s="106">
        <v>1.0909090909090908</v>
      </c>
      <c r="R47">
        <v>1</v>
      </c>
      <c r="S47">
        <v>0.95</v>
      </c>
      <c r="T47">
        <v>0.83</v>
      </c>
      <c r="U47">
        <v>0.76</v>
      </c>
      <c r="V47">
        <v>0.68</v>
      </c>
      <c r="W47">
        <v>0.6</v>
      </c>
      <c r="Y47" s="155">
        <v>0</v>
      </c>
      <c r="Z47" s="156">
        <v>0.23679063815599855</v>
      </c>
      <c r="AA47" s="156">
        <v>0.27287403574847724</v>
      </c>
      <c r="AB47" s="156">
        <v>0.2570421116615344</v>
      </c>
      <c r="AC47" s="156">
        <v>0.38278707440712439</v>
      </c>
      <c r="AD47" s="156">
        <v>0.403330368921828</v>
      </c>
      <c r="AE47" s="156">
        <v>0.28961879278549602</v>
      </c>
      <c r="AF47" s="156">
        <v>0.24160160091332364</v>
      </c>
      <c r="AG47" s="157">
        <v>0.19149467032963702</v>
      </c>
    </row>
    <row r="48" spans="1:33" x14ac:dyDescent="0.25">
      <c r="A48" s="136" t="s">
        <v>184</v>
      </c>
      <c r="B48" s="137" t="s">
        <v>210</v>
      </c>
      <c r="C48" s="137">
        <f t="shared" ref="C48:C52" si="74">IF(ABS(Y48)&lt;0.05,O48,IF(ABS(Y48)&lt;0.1,O48*(1-(Y48/$M$3)),O48*(1-(Y48/($M$3/2)))))</f>
        <v>1</v>
      </c>
      <c r="D48" s="137">
        <f t="shared" ref="D48:D52" si="75">IF(ABS(Z48)&lt;0.05,P48,IF(ABS(Z48)&lt;0.1,P48*(1-(Z48/$M$3)),P48*(1-(Z48/($M$3/2)))))</f>
        <v>1.1936737818737311</v>
      </c>
      <c r="E48" s="137">
        <f t="shared" ref="E48:E52" si="76">IF(ABS(AA48)&lt;0.05,Q48,IF(ABS(AA48)&lt;0.1,Q48*(1-(AA48/$M$3)),Q48*(1-(AA48/($M$3/2)))))</f>
        <v>1.081874599918913</v>
      </c>
      <c r="F48" s="137">
        <f t="shared" ref="F48:F52" si="77">IF(ABS(AB48)&lt;0.05,R48,IF(ABS(AB48)&lt;0.1,R48*(1-(AB48/$M$3)),R48*(1-(AB48/($M$3/2)))))</f>
        <v>1.0151073642624777</v>
      </c>
      <c r="G48" s="137">
        <f t="shared" ref="G48:G52" si="78">IF(ABS(AC48)&lt;0.05,S48,IF(ABS(AC48)&lt;0.1,S48*(1-(AC48/$M$3)),S48*(1-(AC48/($M$3/2)))))</f>
        <v>0.8771167466177402</v>
      </c>
      <c r="H48" s="137">
        <f t="shared" ref="H48:H52" si="79">IF(ABS(AD48)&lt;0.05,T48,IF(ABS(AD48)&lt;0.1,T48*(1-(AD48/$M$3)),T48*(1-(AD48/($M$3/2)))))</f>
        <v>0.84732842307377965</v>
      </c>
      <c r="I48" s="137">
        <f t="shared" ref="I48:I52" si="80">IF(ABS(AE48)&lt;0.05,U48,IF(ABS(AE48)&lt;0.1,U48*(1-(AE48/$M$3)),U48*(1-(AE48/($M$3/2)))))</f>
        <v>0.82577511098029011</v>
      </c>
      <c r="J48" s="137">
        <f t="shared" ref="J48:J52" si="81">IF(ABS(AF48)&lt;0.05,V48,IF(ABS(AF48)&lt;0.1,V48*(1-(AF48/$M$3)),V48*(1-(AF48/($M$3/2)))))</f>
        <v>0.69055114077424229</v>
      </c>
      <c r="K48" s="137">
        <f t="shared" ref="K48:K52" si="82">IF(ABS(AG48)&lt;0.05,W48,IF(ABS(AG48)&lt;0.1,W48*(1-(AG48/$M$3)),W48*(1-(AG48/($M$3/2)))))</f>
        <v>0.63540931248570964</v>
      </c>
      <c r="O48" s="106">
        <v>1</v>
      </c>
      <c r="P48" s="106">
        <v>1.1936737818737311</v>
      </c>
      <c r="Q48" s="106">
        <v>1.081874599918913</v>
      </c>
      <c r="R48">
        <v>1.1034372257106688</v>
      </c>
      <c r="S48">
        <v>0.94111196740374792</v>
      </c>
      <c r="T48">
        <v>0.84732842307377965</v>
      </c>
      <c r="U48">
        <v>0.80762081946663156</v>
      </c>
      <c r="V48">
        <v>0.60927267500621374</v>
      </c>
      <c r="W48">
        <v>0.58532244518485699</v>
      </c>
      <c r="Y48" s="149">
        <v>0</v>
      </c>
      <c r="Z48" s="150">
        <v>2.7030280806799346E-2</v>
      </c>
      <c r="AA48" s="150">
        <v>-4.6242926152494687E-2</v>
      </c>
      <c r="AB48" s="150">
        <v>0.12007460785723773</v>
      </c>
      <c r="AC48" s="150">
        <v>0.1019993736173898</v>
      </c>
      <c r="AD48" s="150">
        <v>3.7512288734024533E-2</v>
      </c>
      <c r="AE48" s="150">
        <v>-6.7436194347916964E-2</v>
      </c>
      <c r="AF48" s="150">
        <v>-0.20010367057869347</v>
      </c>
      <c r="AG48" s="151">
        <v>-0.12835711592701901</v>
      </c>
    </row>
    <row r="49" spans="1:33" x14ac:dyDescent="0.25">
      <c r="A49" s="139" t="s">
        <v>184</v>
      </c>
      <c r="B49" s="134" t="s">
        <v>204</v>
      </c>
      <c r="C49" s="134">
        <f t="shared" si="74"/>
        <v>1</v>
      </c>
      <c r="D49" s="134">
        <f t="shared" si="75"/>
        <v>1.1738637035756836</v>
      </c>
      <c r="E49" s="134">
        <f t="shared" si="76"/>
        <v>1.1515635228705476</v>
      </c>
      <c r="F49" s="134">
        <f t="shared" si="77"/>
        <v>1.1737953843970048</v>
      </c>
      <c r="G49" s="134">
        <f t="shared" si="78"/>
        <v>1.0456535339618644</v>
      </c>
      <c r="H49" s="134">
        <f t="shared" si="79"/>
        <v>1.0892430238823605</v>
      </c>
      <c r="I49" s="134">
        <f t="shared" si="80"/>
        <v>1.0452110392608638</v>
      </c>
      <c r="J49" s="134">
        <f t="shared" si="81"/>
        <v>0.85697371894936469</v>
      </c>
      <c r="K49" s="134">
        <f t="shared" si="82"/>
        <v>0.81614918917671053</v>
      </c>
      <c r="O49" s="106">
        <v>1</v>
      </c>
      <c r="P49" s="106">
        <v>1.1738637035756836</v>
      </c>
      <c r="Q49" s="106">
        <v>1.1515635228705476</v>
      </c>
      <c r="R49">
        <v>1.2649062125360144</v>
      </c>
      <c r="S49">
        <v>1.1519560203535166</v>
      </c>
      <c r="T49">
        <v>1.1178359422887967</v>
      </c>
      <c r="U49">
        <v>1.0452110392608638</v>
      </c>
      <c r="V49">
        <v>0.77493113136219949</v>
      </c>
      <c r="W49">
        <v>0.76411740575633935</v>
      </c>
      <c r="Y49" s="152">
        <v>0</v>
      </c>
      <c r="Z49" s="153">
        <v>2.8761103647984575E-2</v>
      </c>
      <c r="AA49" s="153">
        <v>-2.8727974893073934E-2</v>
      </c>
      <c r="AB49" s="153">
        <v>0.10804456556072403</v>
      </c>
      <c r="AC49" s="153">
        <v>0.13841998025110763</v>
      </c>
      <c r="AD49" s="153">
        <v>7.6736444029232478E-2</v>
      </c>
      <c r="AE49" s="153">
        <v>-9.1889757459791034E-3</v>
      </c>
      <c r="AF49" s="153">
        <v>-0.15880621696591546</v>
      </c>
      <c r="AG49" s="154">
        <v>-0.10214094659092789</v>
      </c>
    </row>
    <row r="50" spans="1:33" x14ac:dyDescent="0.25">
      <c r="A50" s="141" t="s">
        <v>184</v>
      </c>
      <c r="B50" s="135" t="s">
        <v>205</v>
      </c>
      <c r="C50" s="135">
        <f t="shared" si="74"/>
        <v>1</v>
      </c>
      <c r="D50" s="135">
        <f t="shared" si="75"/>
        <v>0.85624841536007912</v>
      </c>
      <c r="E50" s="135">
        <f t="shared" si="76"/>
        <v>0.95139756182635993</v>
      </c>
      <c r="F50" s="135">
        <f t="shared" si="77"/>
        <v>0.99885515989373808</v>
      </c>
      <c r="G50" s="135">
        <f t="shared" si="78"/>
        <v>0.88118153258376375</v>
      </c>
      <c r="H50" s="135">
        <f t="shared" si="79"/>
        <v>0.84886044981696052</v>
      </c>
      <c r="I50" s="135">
        <f t="shared" si="80"/>
        <v>0.77567444732982249</v>
      </c>
      <c r="J50" s="135">
        <f t="shared" si="81"/>
        <v>0.59863819630212245</v>
      </c>
      <c r="K50" s="135">
        <f t="shared" si="82"/>
        <v>0.47926833453964673</v>
      </c>
      <c r="O50" s="106">
        <v>1</v>
      </c>
      <c r="P50" s="106">
        <v>0.87160170173241247</v>
      </c>
      <c r="Q50" s="106">
        <v>0.95139756182635993</v>
      </c>
      <c r="R50">
        <v>1.0264166563296933</v>
      </c>
      <c r="S50">
        <v>0.95427732167819401</v>
      </c>
      <c r="T50">
        <v>0.84886044981696052</v>
      </c>
      <c r="U50">
        <v>0.75849147989310373</v>
      </c>
      <c r="V50">
        <v>0.53115127946532648</v>
      </c>
      <c r="W50">
        <v>0.46583739012268122</v>
      </c>
      <c r="Y50" s="152">
        <v>0</v>
      </c>
      <c r="Z50" s="153">
        <v>5.2845077086759465E-2</v>
      </c>
      <c r="AA50" s="153">
        <v>-4.9867194726800908E-2</v>
      </c>
      <c r="AB50" s="153">
        <v>8.0556457066404616E-2</v>
      </c>
      <c r="AC50" s="153">
        <v>0.11489708615188067</v>
      </c>
      <c r="AD50" s="153">
        <v>2.5343998089351859E-2</v>
      </c>
      <c r="AE50" s="153">
        <v>-6.796240126180636E-2</v>
      </c>
      <c r="AF50" s="153">
        <v>-0.19058671073351363</v>
      </c>
      <c r="AG50" s="154">
        <v>-8.6495489853842089E-2</v>
      </c>
    </row>
    <row r="51" spans="1:33" x14ac:dyDescent="0.25">
      <c r="A51" s="139" t="s">
        <v>184</v>
      </c>
      <c r="B51" s="134" t="s">
        <v>198</v>
      </c>
      <c r="C51" s="134">
        <f t="shared" si="74"/>
        <v>1</v>
      </c>
      <c r="D51" s="134">
        <f t="shared" si="75"/>
        <v>1.035103576067155</v>
      </c>
      <c r="E51" s="134">
        <f t="shared" si="76"/>
        <v>0.93280569773413169</v>
      </c>
      <c r="F51" s="134">
        <f t="shared" si="77"/>
        <v>1.0599934032383154</v>
      </c>
      <c r="G51" s="134">
        <f t="shared" si="78"/>
        <v>1.0031472958093375</v>
      </c>
      <c r="H51" s="134">
        <f t="shared" si="79"/>
        <v>0.89650427250989162</v>
      </c>
      <c r="I51" s="134">
        <f t="shared" si="80"/>
        <v>0.78653276883945811</v>
      </c>
      <c r="J51" s="134">
        <f t="shared" si="81"/>
        <v>0.60244651443418995</v>
      </c>
      <c r="K51" s="134">
        <f t="shared" si="82"/>
        <v>0.41486774532188592</v>
      </c>
      <c r="O51" s="106">
        <v>1</v>
      </c>
      <c r="P51" s="106">
        <v>1.035103576067155</v>
      </c>
      <c r="Q51" s="106">
        <v>0.90866104408884663</v>
      </c>
      <c r="R51">
        <v>1.091676677092047</v>
      </c>
      <c r="S51">
        <v>1.1413333140436788</v>
      </c>
      <c r="T51">
        <v>0.89650427250989162</v>
      </c>
      <c r="U51">
        <v>0.76188143216936466</v>
      </c>
      <c r="V51">
        <v>0.52656645984988082</v>
      </c>
      <c r="W51">
        <v>0.40325325645493404</v>
      </c>
      <c r="Y51" s="152">
        <v>0</v>
      </c>
      <c r="Z51" s="153">
        <v>3.6471849372914054E-2</v>
      </c>
      <c r="AA51" s="153">
        <v>-7.9715050410780544E-2</v>
      </c>
      <c r="AB51" s="153">
        <v>8.7067740436100632E-2</v>
      </c>
      <c r="AC51" s="153">
        <v>0.18161130039842102</v>
      </c>
      <c r="AD51" s="153">
        <v>9.160684836395306E-3</v>
      </c>
      <c r="AE51" s="153">
        <v>-9.7067610375679153E-2</v>
      </c>
      <c r="AF51" s="153">
        <v>-0.21615520652210302</v>
      </c>
      <c r="AG51" s="154">
        <v>-8.6405915000340922E-2</v>
      </c>
    </row>
    <row r="52" spans="1:33" x14ac:dyDescent="0.25">
      <c r="A52" s="141" t="s">
        <v>184</v>
      </c>
      <c r="B52" s="135" t="s">
        <v>203</v>
      </c>
      <c r="C52" s="135">
        <f t="shared" si="74"/>
        <v>1</v>
      </c>
      <c r="D52" s="135">
        <f t="shared" si="75"/>
        <v>1.0531339581071015</v>
      </c>
      <c r="E52" s="135">
        <f t="shared" si="76"/>
        <v>1.1004714236340465</v>
      </c>
      <c r="F52" s="135">
        <f t="shared" si="77"/>
        <v>1.0965495770773606</v>
      </c>
      <c r="G52" s="135">
        <f t="shared" si="78"/>
        <v>0.91241766273609437</v>
      </c>
      <c r="H52" s="135">
        <f t="shared" si="79"/>
        <v>0.74703006377916925</v>
      </c>
      <c r="I52" s="135">
        <f t="shared" si="80"/>
        <v>0.550674473862236</v>
      </c>
      <c r="J52" s="135">
        <f t="shared" si="81"/>
        <v>0.35368415874250386</v>
      </c>
      <c r="K52" s="135">
        <f t="shared" si="82"/>
        <v>0.24067848606164782</v>
      </c>
      <c r="O52" s="106">
        <v>1</v>
      </c>
      <c r="P52" s="106">
        <v>1.0720142413844009</v>
      </c>
      <c r="Q52" s="106">
        <v>1.1004714236340465</v>
      </c>
      <c r="R52">
        <v>1.1292079193682703</v>
      </c>
      <c r="S52">
        <v>1.0167335805279172</v>
      </c>
      <c r="T52">
        <v>0.76656027204642196</v>
      </c>
      <c r="U52">
        <v>0.550674473862236</v>
      </c>
      <c r="V52">
        <v>0.31538471729432471</v>
      </c>
      <c r="W52">
        <v>0.23312314562489722</v>
      </c>
      <c r="Y52" s="152">
        <v>0</v>
      </c>
      <c r="Z52" s="153">
        <v>5.2835911730754796E-2</v>
      </c>
      <c r="AA52" s="153">
        <v>-4.9642738878696607E-2</v>
      </c>
      <c r="AB52" s="153">
        <v>8.6764381645091954E-2</v>
      </c>
      <c r="AC52" s="153">
        <v>0.15389860203740732</v>
      </c>
      <c r="AD52" s="153">
        <v>7.6433161146407386E-2</v>
      </c>
      <c r="AE52" s="153">
        <v>-3.3532178545620552E-2</v>
      </c>
      <c r="AF52" s="153">
        <v>-0.18215582119870355</v>
      </c>
      <c r="AG52" s="154">
        <v>-9.7227674452892515E-2</v>
      </c>
    </row>
    <row r="53" spans="1:33" x14ac:dyDescent="0.25">
      <c r="A53" s="141"/>
      <c r="B53" s="135"/>
      <c r="C53" s="135"/>
      <c r="D53" s="135"/>
      <c r="E53" s="135"/>
      <c r="F53" s="135"/>
      <c r="G53" s="135"/>
      <c r="H53" s="135"/>
      <c r="I53" s="135"/>
      <c r="J53" s="135"/>
      <c r="K53" s="135"/>
      <c r="Y53" s="152">
        <v>0</v>
      </c>
      <c r="Z53" s="153">
        <v>-1.6517614063493634E-2</v>
      </c>
      <c r="AA53" s="153">
        <v>-0.19380662595000064</v>
      </c>
      <c r="AB53" s="153">
        <v>-0.34056496123629165</v>
      </c>
      <c r="AC53" s="153">
        <v>-0.1925315527636218</v>
      </c>
      <c r="AD53" s="153">
        <v>-0.1098895262051082</v>
      </c>
      <c r="AE53" s="153">
        <v>-0.2283649365208994</v>
      </c>
      <c r="AF53" s="153">
        <v>-0.29516108679596398</v>
      </c>
      <c r="AG53" s="154">
        <v>-0.35695578762720959</v>
      </c>
    </row>
    <row r="54" spans="1:33" x14ac:dyDescent="0.25">
      <c r="A54" s="139" t="s">
        <v>184</v>
      </c>
      <c r="B54" s="134" t="s">
        <v>206</v>
      </c>
      <c r="C54" s="134">
        <f t="shared" ref="C54:C59" si="83">IF(ABS(Y54)&lt;0.05,O54,IF(ABS(Y54)&lt;0.1,O54*(1-(Y54/$M$3)),O54*(1-(Y54/($M$3/2)))))</f>
        <v>1</v>
      </c>
      <c r="D54" s="134">
        <f t="shared" ref="D54:D59" si="84">IF(ABS(Z54)&lt;0.05,P54,IF(ABS(Z54)&lt;0.1,P54*(1-(Z54/$M$3)),P54*(1-(Z54/($M$3/2)))))</f>
        <v>0.79560645432302568</v>
      </c>
      <c r="E54" s="134">
        <f t="shared" ref="E54:E59" si="85">IF(ABS(AA54)&lt;0.05,Q54,IF(ABS(AA54)&lt;0.1,Q54*(1-(AA54/$M$3)),Q54*(1-(AA54/($M$3/2)))))</f>
        <v>0.80309922645950338</v>
      </c>
      <c r="F54" s="134">
        <f t="shared" ref="F54:F59" si="86">IF(ABS(AB54)&lt;0.05,R54,IF(ABS(AB54)&lt;0.1,R54*(1-(AB54/$M$3)),R54*(1-(AB54/($M$3/2)))))</f>
        <v>0.78951475645323332</v>
      </c>
      <c r="G54" s="134">
        <f t="shared" ref="G54:G59" si="87">IF(ABS(AC54)&lt;0.05,S54,IF(ABS(AC54)&lt;0.1,S54*(1-(AC54/$M$3)),S54*(1-(AC54/($M$3/2)))))</f>
        <v>0.69654342596279128</v>
      </c>
      <c r="H54" s="134">
        <f t="shared" ref="H54:H59" si="88">IF(ABS(AD54)&lt;0.05,T54,IF(ABS(AD54)&lt;0.1,T54*(1-(AD54/$M$3)),T54*(1-(AD54/($M$3/2)))))</f>
        <v>0.55999931554470317</v>
      </c>
      <c r="I54" s="134">
        <f t="shared" ref="I54:I59" si="89">IF(ABS(AE54)&lt;0.05,U54,IF(ABS(AE54)&lt;0.1,U54*(1-(AE54/$M$3)),U54*(1-(AE54/($M$3/2)))))</f>
        <v>0.50150902785350104</v>
      </c>
      <c r="J54" s="134">
        <f t="shared" ref="J54:J59" si="90">IF(ABS(AF54)&lt;0.05,V54,IF(ABS(AF54)&lt;0.1,V54*(1-(AF54/$M$3)),V54*(1-(AF54/($M$3/2)))))</f>
        <v>0.42375470318695596</v>
      </c>
      <c r="K54" s="134">
        <f t="shared" ref="K54:K59" si="91">IF(ABS(AG54)&lt;0.05,W54,IF(ABS(AG54)&lt;0.1,W54*(1-(AG54/$M$3)),W54*(1-(AG54/($M$3/2)))))</f>
        <v>0.34299943277167888</v>
      </c>
      <c r="O54" s="106">
        <v>1</v>
      </c>
      <c r="P54" s="106">
        <v>0.79560645432302568</v>
      </c>
      <c r="Q54" s="106">
        <v>0.80309922645950338</v>
      </c>
      <c r="R54">
        <v>0.81553445860236085</v>
      </c>
      <c r="S54">
        <v>0.71534855166112676</v>
      </c>
      <c r="T54">
        <v>0.55999931554470317</v>
      </c>
      <c r="U54">
        <v>0.50150902785350104</v>
      </c>
      <c r="V54">
        <v>0.41557083998132976</v>
      </c>
      <c r="W54">
        <v>0.32116306034572528</v>
      </c>
      <c r="Y54" s="152">
        <v>0</v>
      </c>
      <c r="Z54" s="153">
        <v>-4.1816279681867199E-2</v>
      </c>
      <c r="AA54" s="153">
        <v>-2.5475238192399642E-2</v>
      </c>
      <c r="AB54" s="153">
        <v>9.571527680284421E-2</v>
      </c>
      <c r="AC54" s="153">
        <v>7.8864180215369215E-2</v>
      </c>
      <c r="AD54" s="153">
        <v>-1.1509561718269553E-2</v>
      </c>
      <c r="AE54" s="153">
        <v>-1.9720014531617022E-2</v>
      </c>
      <c r="AF54" s="153">
        <v>-5.9079192413937089E-2</v>
      </c>
      <c r="AG54" s="154">
        <v>-0.10198731636095015</v>
      </c>
    </row>
    <row r="55" spans="1:33" x14ac:dyDescent="0.25">
      <c r="A55" s="141" t="s">
        <v>184</v>
      </c>
      <c r="B55" s="135" t="s">
        <v>201</v>
      </c>
      <c r="C55" s="135">
        <f t="shared" si="83"/>
        <v>1</v>
      </c>
      <c r="D55" s="135">
        <f t="shared" si="84"/>
        <v>0.79416254778555018</v>
      </c>
      <c r="E55" s="135">
        <f t="shared" si="85"/>
        <v>0.71680044450239466</v>
      </c>
      <c r="F55" s="135">
        <f t="shared" si="86"/>
        <v>0.5956490261136157</v>
      </c>
      <c r="G55" s="135">
        <f t="shared" si="87"/>
        <v>0.55261331478078168</v>
      </c>
      <c r="H55" s="135">
        <f t="shared" si="88"/>
        <v>0.48216635124701568</v>
      </c>
      <c r="I55" s="135">
        <f t="shared" si="89"/>
        <v>0.38610554213326431</v>
      </c>
      <c r="J55" s="135">
        <f t="shared" si="90"/>
        <v>0.3316734788578512</v>
      </c>
      <c r="K55" s="135">
        <f t="shared" si="91"/>
        <v>0.28165895436236138</v>
      </c>
      <c r="O55" s="106">
        <v>1</v>
      </c>
      <c r="P55" s="106">
        <v>0.79416254778555018</v>
      </c>
      <c r="Q55" s="106">
        <v>0.67158191818257562</v>
      </c>
      <c r="R55">
        <v>0.55277102333777717</v>
      </c>
      <c r="S55">
        <v>0.50295902141384174</v>
      </c>
      <c r="T55">
        <v>0.46956013466816199</v>
      </c>
      <c r="U55">
        <v>0.37794058287687793</v>
      </c>
      <c r="V55">
        <v>0.3316734788578512</v>
      </c>
      <c r="W55">
        <v>0.28165895436236138</v>
      </c>
      <c r="Y55" s="152">
        <v>0</v>
      </c>
      <c r="Z55" s="153">
        <v>-3.791211752348559E-2</v>
      </c>
      <c r="AA55" s="153">
        <v>-0.1009970453988443</v>
      </c>
      <c r="AB55" s="153">
        <v>-0.11635379107861814</v>
      </c>
      <c r="AC55" s="153">
        <v>-0.14808649786425759</v>
      </c>
      <c r="AD55" s="153">
        <v>-8.0540588828494949E-2</v>
      </c>
      <c r="AE55" s="153">
        <v>-6.4811451532154646E-2</v>
      </c>
      <c r="AF55" s="153">
        <v>-4.0967013413106816E-2</v>
      </c>
      <c r="AG55" s="154">
        <v>-3.4907469113134151E-2</v>
      </c>
    </row>
    <row r="56" spans="1:33" x14ac:dyDescent="0.25">
      <c r="A56" s="139" t="s">
        <v>184</v>
      </c>
      <c r="B56" s="134" t="s">
        <v>202</v>
      </c>
      <c r="C56" s="134">
        <f t="shared" si="83"/>
        <v>1</v>
      </c>
      <c r="D56" s="134">
        <f t="shared" si="84"/>
        <v>0.69717579034425059</v>
      </c>
      <c r="E56" s="134">
        <f t="shared" si="85"/>
        <v>0.69842837548944448</v>
      </c>
      <c r="F56" s="134">
        <f t="shared" si="86"/>
        <v>0.66967794843353268</v>
      </c>
      <c r="G56" s="134">
        <f t="shared" si="87"/>
        <v>0.65118219408697176</v>
      </c>
      <c r="H56" s="134">
        <f t="shared" si="88"/>
        <v>0.61715486033991407</v>
      </c>
      <c r="I56" s="134">
        <f t="shared" si="89"/>
        <v>0.62078550412395916</v>
      </c>
      <c r="J56" s="134">
        <f t="shared" si="90"/>
        <v>0.55944112707700178</v>
      </c>
      <c r="K56" s="134">
        <f t="shared" si="91"/>
        <v>0.50412752228734514</v>
      </c>
      <c r="O56" s="106">
        <v>1</v>
      </c>
      <c r="P56" s="106">
        <v>0.69717579034425059</v>
      </c>
      <c r="Q56" s="106">
        <v>0.69842837548944448</v>
      </c>
      <c r="R56">
        <v>0.6865526829095896</v>
      </c>
      <c r="S56">
        <v>0.66990953999753788</v>
      </c>
      <c r="T56">
        <v>0.61715486033991407</v>
      </c>
      <c r="U56">
        <v>0.62078550412395916</v>
      </c>
      <c r="V56">
        <v>0.54894431257467169</v>
      </c>
      <c r="W56">
        <v>0.48839756381706123</v>
      </c>
      <c r="Y56" s="152">
        <v>0</v>
      </c>
      <c r="Z56" s="153">
        <v>-3.6686490147761749E-2</v>
      </c>
      <c r="AA56" s="153">
        <v>1.1820477866955408E-2</v>
      </c>
      <c r="AB56" s="153">
        <v>7.3736808096979703E-2</v>
      </c>
      <c r="AC56" s="153">
        <v>8.3865110701222031E-2</v>
      </c>
      <c r="AD56" s="153">
        <v>3.1978598694431936E-3</v>
      </c>
      <c r="AE56" s="153">
        <v>-2.3343989956806084E-3</v>
      </c>
      <c r="AF56" s="153">
        <v>-5.7365460914046248E-2</v>
      </c>
      <c r="AG56" s="154">
        <v>-9.6621848483518472E-2</v>
      </c>
    </row>
    <row r="57" spans="1:33" x14ac:dyDescent="0.25">
      <c r="A57" s="141" t="s">
        <v>184</v>
      </c>
      <c r="B57" s="135" t="s">
        <v>200</v>
      </c>
      <c r="C57" s="135">
        <f t="shared" si="83"/>
        <v>1</v>
      </c>
      <c r="D57" s="135">
        <f t="shared" si="84"/>
        <v>0.76761015929449794</v>
      </c>
      <c r="E57" s="135">
        <f t="shared" si="85"/>
        <v>0.93768094937813684</v>
      </c>
      <c r="F57" s="135">
        <f t="shared" si="86"/>
        <v>1.0663620188079566</v>
      </c>
      <c r="G57" s="135">
        <f t="shared" si="87"/>
        <v>1.0221421739966148</v>
      </c>
      <c r="H57" s="135">
        <f t="shared" si="88"/>
        <v>0.93522434015132905</v>
      </c>
      <c r="I57" s="135">
        <f t="shared" si="89"/>
        <v>0.82364001915301543</v>
      </c>
      <c r="J57" s="135">
        <f t="shared" si="90"/>
        <v>0.71563436914590994</v>
      </c>
      <c r="K57" s="135">
        <f t="shared" si="91"/>
        <v>0.61467284533358391</v>
      </c>
      <c r="O57" s="106">
        <v>1</v>
      </c>
      <c r="P57" s="106">
        <v>0.76761015929449794</v>
      </c>
      <c r="Q57" s="106">
        <v>0.91539599736706656</v>
      </c>
      <c r="R57">
        <v>1.0452916691480014</v>
      </c>
      <c r="S57">
        <v>0.99903586162787672</v>
      </c>
      <c r="T57">
        <v>0.90830287639059271</v>
      </c>
      <c r="U57">
        <v>0.76871623413904944</v>
      </c>
      <c r="V57">
        <v>0.6699285165433313</v>
      </c>
      <c r="W57">
        <v>0.59606608927739646</v>
      </c>
      <c r="Y57" s="152">
        <v>0</v>
      </c>
      <c r="Z57" s="153">
        <v>-3.6667756479101664E-2</v>
      </c>
      <c r="AA57" s="153">
        <v>-7.3033808565368841E-2</v>
      </c>
      <c r="AB57" s="153">
        <v>-6.0472163746781903E-2</v>
      </c>
      <c r="AC57" s="153">
        <v>-6.9385834651883638E-2</v>
      </c>
      <c r="AD57" s="153">
        <v>-8.8917907651190356E-2</v>
      </c>
      <c r="AE57" s="153">
        <v>-0.10717306837316863</v>
      </c>
      <c r="AF57" s="153">
        <v>-0.10233745423707989</v>
      </c>
      <c r="AG57" s="154">
        <v>-9.3647783648005523E-2</v>
      </c>
    </row>
    <row r="58" spans="1:33" x14ac:dyDescent="0.25">
      <c r="A58" s="139" t="s">
        <v>184</v>
      </c>
      <c r="B58" s="134" t="s">
        <v>211</v>
      </c>
      <c r="C58" s="134">
        <f t="shared" si="83"/>
        <v>1</v>
      </c>
      <c r="D58" s="134">
        <f t="shared" si="84"/>
        <v>0.77021967265478763</v>
      </c>
      <c r="E58" s="134">
        <f t="shared" si="85"/>
        <v>0.8214459188174954</v>
      </c>
      <c r="F58" s="134">
        <f t="shared" si="86"/>
        <v>0.74461067768860778</v>
      </c>
      <c r="G58" s="134">
        <f t="shared" si="87"/>
        <v>0.70793664109272203</v>
      </c>
      <c r="H58" s="134">
        <f t="shared" si="88"/>
        <v>0.6473494897026647</v>
      </c>
      <c r="I58" s="134">
        <f t="shared" si="89"/>
        <v>0.58240172127448409</v>
      </c>
      <c r="J58" s="134">
        <f t="shared" si="90"/>
        <v>0.52871503022852051</v>
      </c>
      <c r="K58" s="134">
        <f t="shared" si="91"/>
        <v>0.47291043347416606</v>
      </c>
      <c r="O58" s="106">
        <v>1</v>
      </c>
      <c r="P58" s="106">
        <v>0.77021967265478763</v>
      </c>
      <c r="Q58" s="106">
        <v>0.8065117101653585</v>
      </c>
      <c r="R58">
        <v>0.74461067768860778</v>
      </c>
      <c r="S58">
        <v>0.70793664109272203</v>
      </c>
      <c r="T58">
        <v>0.63585387736546262</v>
      </c>
      <c r="U58">
        <v>0.56936292620265505</v>
      </c>
      <c r="V58">
        <v>0.5167399417465911</v>
      </c>
      <c r="W58">
        <v>0.46080245249723556</v>
      </c>
      <c r="Y58" s="152">
        <v>0</v>
      </c>
      <c r="Z58" s="153">
        <v>-3.7504702718785733E-2</v>
      </c>
      <c r="AA58" s="153">
        <v>-5.5551116483138062E-2</v>
      </c>
      <c r="AB58" s="153">
        <v>-4.7965103067399158E-2</v>
      </c>
      <c r="AC58" s="153">
        <v>-4.2297307766665598E-2</v>
      </c>
      <c r="AD58" s="153">
        <v>-5.4237047597312689E-2</v>
      </c>
      <c r="AE58" s="153">
        <v>-6.870202363960122E-2</v>
      </c>
      <c r="AF58" s="153">
        <v>-6.9522911901023707E-2</v>
      </c>
      <c r="AG58" s="154">
        <v>-7.8827581611036424E-2</v>
      </c>
    </row>
    <row r="59" spans="1:33" x14ac:dyDescent="0.25">
      <c r="A59" s="141" t="s">
        <v>184</v>
      </c>
      <c r="B59" s="135" t="s">
        <v>199</v>
      </c>
      <c r="C59" s="135">
        <f t="shared" si="83"/>
        <v>1</v>
      </c>
      <c r="D59" s="135">
        <f t="shared" si="84"/>
        <v>4.0056130005889559</v>
      </c>
      <c r="E59" s="135">
        <f t="shared" si="85"/>
        <v>7.5272911410314558</v>
      </c>
      <c r="F59" s="135">
        <f t="shared" si="86"/>
        <v>18.553367121826856</v>
      </c>
      <c r="G59" s="135">
        <f t="shared" si="87"/>
        <v>22.902340743303252</v>
      </c>
      <c r="H59" s="135">
        <f t="shared" si="88"/>
        <v>32.206295761231416</v>
      </c>
      <c r="I59" s="135">
        <f t="shared" si="89"/>
        <v>38.135459773441305</v>
      </c>
      <c r="J59" s="135">
        <f t="shared" si="90"/>
        <v>36.25948822426745</v>
      </c>
      <c r="K59" s="135">
        <f t="shared" si="91"/>
        <v>46.762888694492979</v>
      </c>
      <c r="O59" s="106">
        <v>1</v>
      </c>
      <c r="P59" s="106">
        <v>3.6107143969493478</v>
      </c>
      <c r="Q59" s="106">
        <v>6.2710568756036924</v>
      </c>
      <c r="R59">
        <v>14.988235869792245</v>
      </c>
      <c r="S59">
        <v>18.391214494710326</v>
      </c>
      <c r="T59">
        <v>24.055086733446288</v>
      </c>
      <c r="U59">
        <v>27.351149571005219</v>
      </c>
      <c r="V59">
        <v>25.365251157541721</v>
      </c>
      <c r="W59">
        <v>31.717945673572036</v>
      </c>
      <c r="Y59" s="152">
        <v>0</v>
      </c>
      <c r="Z59" s="153">
        <v>-0.16405282731857179</v>
      </c>
      <c r="AA59" s="153">
        <v>-0.30048386348915795</v>
      </c>
      <c r="AB59" s="153">
        <v>-0.35679294911750281</v>
      </c>
      <c r="AC59" s="153">
        <v>-0.36793053415997201</v>
      </c>
      <c r="AD59" s="153">
        <v>-0.50828391005871854</v>
      </c>
      <c r="AE59" s="153">
        <v>-0.59143639508310442</v>
      </c>
      <c r="AF59" s="153">
        <v>-0.64424182116682505</v>
      </c>
      <c r="AG59" s="154">
        <v>-0.71150303249888569</v>
      </c>
    </row>
    <row r="60" spans="1:33" x14ac:dyDescent="0.25">
      <c r="A60" s="139" t="s">
        <v>184</v>
      </c>
      <c r="B60" s="134" t="s">
        <v>207</v>
      </c>
      <c r="C60" s="134">
        <f t="shared" ref="C60:C62" si="92">O60</f>
        <v>1</v>
      </c>
      <c r="D60" s="134">
        <f t="shared" ref="D60:D62" si="93">P60</f>
        <v>0.72</v>
      </c>
      <c r="E60" s="134">
        <f t="shared" ref="E60:E62" si="94">Q60</f>
        <v>0.7147708096367954</v>
      </c>
      <c r="F60" s="134">
        <f t="shared" ref="F60:F62" si="95">R60</f>
        <v>0.74</v>
      </c>
      <c r="G60" s="134">
        <f t="shared" ref="G60:G62" si="96">S60</f>
        <v>0.65</v>
      </c>
      <c r="H60" s="134">
        <f t="shared" ref="H60:H62" si="97">T60</f>
        <v>0.49</v>
      </c>
      <c r="I60" s="134">
        <f t="shared" ref="I60:I62" si="98">U60</f>
        <v>0.42</v>
      </c>
      <c r="J60" s="134">
        <f t="shared" ref="J60:J62" si="99">V60</f>
        <v>0.38</v>
      </c>
      <c r="K60" s="134">
        <f t="shared" ref="K60:K62" si="100">W60</f>
        <v>0.32</v>
      </c>
      <c r="O60" s="106">
        <v>1</v>
      </c>
      <c r="P60" s="106">
        <v>0.72</v>
      </c>
      <c r="Q60" s="106">
        <v>0.7147708096367954</v>
      </c>
      <c r="R60">
        <v>0.74</v>
      </c>
      <c r="S60">
        <v>0.65</v>
      </c>
      <c r="T60">
        <v>0.49</v>
      </c>
      <c r="U60">
        <v>0.42</v>
      </c>
      <c r="V60">
        <v>0.38</v>
      </c>
      <c r="W60">
        <v>0.32</v>
      </c>
      <c r="Y60" s="152">
        <v>0</v>
      </c>
      <c r="Z60" s="153">
        <v>-0.10628891550617421</v>
      </c>
      <c r="AA60" s="153">
        <v>-0.1129974386433866</v>
      </c>
      <c r="AB60" s="153">
        <v>5.3787780793814188E-2</v>
      </c>
      <c r="AC60" s="153">
        <v>7.3160658404497508E-2</v>
      </c>
      <c r="AD60" s="153">
        <v>-0.11549583409796942</v>
      </c>
      <c r="AE60" s="153">
        <v>-0.22892240541035466</v>
      </c>
      <c r="AF60" s="153">
        <v>-0.22724221271746958</v>
      </c>
      <c r="AG60" s="154">
        <v>-0.29685477754249606</v>
      </c>
    </row>
    <row r="61" spans="1:33" x14ac:dyDescent="0.25">
      <c r="A61" s="141" t="s">
        <v>184</v>
      </c>
      <c r="B61" s="135" t="s">
        <v>208</v>
      </c>
      <c r="C61" s="135">
        <f t="shared" si="92"/>
        <v>1</v>
      </c>
      <c r="D61" s="135">
        <f t="shared" si="93"/>
        <v>0.72</v>
      </c>
      <c r="E61" s="135">
        <f t="shared" si="94"/>
        <v>0.7147708096367954</v>
      </c>
      <c r="F61" s="135">
        <f t="shared" si="95"/>
        <v>0.74</v>
      </c>
      <c r="G61" s="135">
        <f t="shared" si="96"/>
        <v>0.65</v>
      </c>
      <c r="H61" s="135">
        <f t="shared" si="97"/>
        <v>0.49</v>
      </c>
      <c r="I61" s="135">
        <f t="shared" si="98"/>
        <v>0.42</v>
      </c>
      <c r="J61" s="135">
        <f t="shared" si="99"/>
        <v>0.38</v>
      </c>
      <c r="K61" s="135">
        <f t="shared" si="100"/>
        <v>0.32</v>
      </c>
      <c r="O61" s="106">
        <v>1</v>
      </c>
      <c r="P61" s="106">
        <v>0.72</v>
      </c>
      <c r="Q61" s="106">
        <v>0.7147708096367954</v>
      </c>
      <c r="R61">
        <v>0.74</v>
      </c>
      <c r="S61">
        <v>0.65</v>
      </c>
      <c r="T61">
        <v>0.49</v>
      </c>
      <c r="U61">
        <v>0.42</v>
      </c>
      <c r="V61">
        <v>0.38</v>
      </c>
      <c r="W61">
        <v>0.32</v>
      </c>
      <c r="Y61" s="152">
        <v>0</v>
      </c>
      <c r="Z61" s="153">
        <v>-0.31448282153894136</v>
      </c>
      <c r="AA61" s="153">
        <v>-0.27000523052503544</v>
      </c>
      <c r="AB61" s="153">
        <v>-0.20789787033243484</v>
      </c>
      <c r="AC61" s="153">
        <v>-0.21883792666304136</v>
      </c>
      <c r="AD61" s="153">
        <v>-0.407196803189948</v>
      </c>
      <c r="AE61" s="153">
        <v>-0.51347791703242196</v>
      </c>
      <c r="AF61" s="153">
        <v>-0.52155568735887636</v>
      </c>
      <c r="AG61" s="154">
        <v>-0.56861692683864484</v>
      </c>
    </row>
    <row r="62" spans="1:33" ht="15.75" thickBot="1" x14ac:dyDescent="0.3">
      <c r="A62" s="146" t="s">
        <v>184</v>
      </c>
      <c r="B62" s="147" t="s">
        <v>209</v>
      </c>
      <c r="C62" s="147">
        <f t="shared" si="92"/>
        <v>1</v>
      </c>
      <c r="D62" s="147">
        <f t="shared" si="93"/>
        <v>0.72</v>
      </c>
      <c r="E62" s="147">
        <f t="shared" si="94"/>
        <v>0.7147708096367954</v>
      </c>
      <c r="F62" s="147">
        <f t="shared" si="95"/>
        <v>0.74</v>
      </c>
      <c r="G62" s="147">
        <f t="shared" si="96"/>
        <v>0.65</v>
      </c>
      <c r="H62" s="147">
        <f t="shared" si="97"/>
        <v>0.49</v>
      </c>
      <c r="I62" s="147">
        <f t="shared" si="98"/>
        <v>0.42</v>
      </c>
      <c r="J62" s="147">
        <f t="shared" si="99"/>
        <v>0.38</v>
      </c>
      <c r="K62" s="147">
        <f t="shared" si="100"/>
        <v>0.32</v>
      </c>
      <c r="O62" s="106">
        <v>1</v>
      </c>
      <c r="P62" s="106">
        <v>0.72</v>
      </c>
      <c r="Q62" s="106">
        <v>0.7147708096367954</v>
      </c>
      <c r="R62">
        <v>0.74</v>
      </c>
      <c r="S62">
        <v>0.65</v>
      </c>
      <c r="T62">
        <v>0.49</v>
      </c>
      <c r="U62">
        <v>0.42</v>
      </c>
      <c r="V62">
        <v>0.38</v>
      </c>
      <c r="W62">
        <v>0.32</v>
      </c>
      <c r="Y62" s="155">
        <v>0</v>
      </c>
      <c r="Z62" s="156">
        <v>0.11010267694375217</v>
      </c>
      <c r="AA62" s="156">
        <v>6.1044766389425027E-2</v>
      </c>
      <c r="AB62" s="156">
        <v>0.17296838860067357</v>
      </c>
      <c r="AC62" s="156">
        <v>0.16561172908870561</v>
      </c>
      <c r="AD62" s="156">
        <v>-8.2566762425652723E-2</v>
      </c>
      <c r="AE62" s="156">
        <v>-0.25325418131610888</v>
      </c>
      <c r="AF62" s="156">
        <v>-0.28731887072534296</v>
      </c>
      <c r="AG62" s="157">
        <v>-0.33141957926121862</v>
      </c>
    </row>
    <row r="63" spans="1:33" x14ac:dyDescent="0.25">
      <c r="A63" s="136" t="s">
        <v>191</v>
      </c>
      <c r="B63" s="137" t="s">
        <v>210</v>
      </c>
      <c r="C63" s="137">
        <f t="shared" ref="C63:C67" si="101">IF(ABS(Y63)&lt;0.05,O63,IF(ABS(Y63)&lt;0.1,O63*(1-(Y63/$M$3)),O63*(1-(Y63/($M$3/2)))))</f>
        <v>1</v>
      </c>
      <c r="D63" s="137">
        <f t="shared" ref="D63:D67" si="102">IF(ABS(Z63)&lt;0.05,P63,IF(ABS(Z63)&lt;0.1,P63*(1-(Z63/$M$3)),P63*(1-(Z63/($M$3/2)))))</f>
        <v>1.8166797872250116</v>
      </c>
      <c r="E63" s="137">
        <f t="shared" ref="E63:E67" si="103">IF(ABS(AA63)&lt;0.05,Q63,IF(ABS(AA63)&lt;0.1,Q63*(1-(AA63/$M$3)),Q63*(1-(AA63/($M$3/2)))))</f>
        <v>0.55749997152815511</v>
      </c>
      <c r="F63" s="137">
        <f t="shared" ref="F63:F67" si="104">IF(ABS(AB63)&lt;0.05,R63,IF(ABS(AB63)&lt;0.1,R63*(1-(AB63/$M$3)),R63*(1-(AB63/($M$3/2)))))</f>
        <v>0.50193077406376829</v>
      </c>
      <c r="G63" s="137">
        <f t="shared" ref="G63:G67" si="105">IF(ABS(AC63)&lt;0.05,S63,IF(ABS(AC63)&lt;0.1,S63*(1-(AC63/$M$3)),S63*(1-(AC63/($M$3/2)))))</f>
        <v>0.48337002217852021</v>
      </c>
      <c r="H63" s="137">
        <f t="shared" ref="H63:H67" si="106">IF(ABS(AD63)&lt;0.05,T63,IF(ABS(AD63)&lt;0.1,T63*(1-(AD63/$M$3)),T63*(1-(AD63/($M$3/2)))))</f>
        <v>0.48637933520218313</v>
      </c>
      <c r="I63" s="137">
        <f t="shared" ref="I63:I67" si="107">IF(ABS(AE63)&lt;0.05,U63,IF(ABS(AE63)&lt;0.1,U63*(1-(AE63/$M$3)),U63*(1-(AE63/($M$3/2)))))</f>
        <v>0.47792681919255298</v>
      </c>
      <c r="J63" s="137">
        <f t="shared" ref="J63:J67" si="108">IF(ABS(AF63)&lt;0.05,V63,IF(ABS(AF63)&lt;0.1,V63*(1-(AF63/$M$3)),V63*(1-(AF63/($M$3/2)))))</f>
        <v>0.42465474829370636</v>
      </c>
      <c r="K63" s="137">
        <f t="shared" ref="K63:K67" si="109">IF(ABS(AG63)&lt;0.05,W63,IF(ABS(AG63)&lt;0.1,W63*(1-(AG63/$M$3)),W63*(1-(AG63/($M$3/2)))))</f>
        <v>0.37911005370316625</v>
      </c>
      <c r="O63" s="106">
        <v>1</v>
      </c>
      <c r="P63" s="106">
        <v>1.8166797872250116</v>
      </c>
      <c r="Q63" s="106">
        <v>0.57484232558999282</v>
      </c>
      <c r="R63">
        <v>0.55880414066647477</v>
      </c>
      <c r="S63">
        <v>0.53081189549662966</v>
      </c>
      <c r="T63">
        <v>0.55669620079635929</v>
      </c>
      <c r="U63">
        <v>0.54417112856163075</v>
      </c>
      <c r="V63">
        <v>0.43895264355322133</v>
      </c>
      <c r="W63">
        <v>0.38741998147743351</v>
      </c>
      <c r="Y63" s="149">
        <v>0</v>
      </c>
      <c r="Z63" s="150">
        <v>2.8098472263570682E-2</v>
      </c>
      <c r="AA63" s="150">
        <v>9.0506665688047064E-2</v>
      </c>
      <c r="AB63" s="150">
        <v>0.1526653861267244</v>
      </c>
      <c r="AC63" s="150">
        <v>0.13406408292825456</v>
      </c>
      <c r="AD63" s="150">
        <v>0.18946653172840205</v>
      </c>
      <c r="AE63" s="150">
        <v>0.18260149948834126</v>
      </c>
      <c r="AF63" s="150">
        <v>9.7718253685250084E-2</v>
      </c>
      <c r="AG63" s="151">
        <v>6.4348212572133093E-2</v>
      </c>
    </row>
    <row r="64" spans="1:33" x14ac:dyDescent="0.25">
      <c r="A64" s="139" t="s">
        <v>191</v>
      </c>
      <c r="B64" s="134" t="s">
        <v>204</v>
      </c>
      <c r="C64" s="134">
        <f t="shared" si="101"/>
        <v>1</v>
      </c>
      <c r="D64" s="134">
        <f t="shared" si="102"/>
        <v>1.0947948374492222</v>
      </c>
      <c r="E64" s="134">
        <f t="shared" si="103"/>
        <v>0.47830249247133499</v>
      </c>
      <c r="F64" s="134">
        <f t="shared" si="104"/>
        <v>0.46636735592767686</v>
      </c>
      <c r="G64" s="134">
        <f t="shared" si="105"/>
        <v>0.40007388634873869</v>
      </c>
      <c r="H64" s="134">
        <f t="shared" si="106"/>
        <v>0.41415381000605656</v>
      </c>
      <c r="I64" s="134">
        <f t="shared" si="107"/>
        <v>0.49607175325464575</v>
      </c>
      <c r="J64" s="134">
        <f t="shared" si="108"/>
        <v>0.43230712891805356</v>
      </c>
      <c r="K64" s="134">
        <f t="shared" si="109"/>
        <v>0.40408412034074276</v>
      </c>
      <c r="O64" s="106">
        <v>1</v>
      </c>
      <c r="P64" s="106">
        <v>1.1283276400467261</v>
      </c>
      <c r="Q64" s="106">
        <v>0.47830249247133499</v>
      </c>
      <c r="R64" s="106">
        <v>0.47676230340710313</v>
      </c>
      <c r="S64" s="106">
        <v>0.40007388634873869</v>
      </c>
      <c r="T64" s="106">
        <v>0.41415381000605656</v>
      </c>
      <c r="U64" s="106">
        <v>0.5093720938740729</v>
      </c>
      <c r="V64">
        <v>0.44243979225457541</v>
      </c>
      <c r="W64">
        <v>0.41405205733243183</v>
      </c>
      <c r="Y64" s="152">
        <v>0</v>
      </c>
      <c r="Z64" s="153">
        <v>8.9157088971378418E-2</v>
      </c>
      <c r="AA64" s="153">
        <v>4.2866216476675718E-2</v>
      </c>
      <c r="AB64" s="153">
        <v>6.5409622815019983E-2</v>
      </c>
      <c r="AC64" s="153">
        <v>3.9875904817541948E-2</v>
      </c>
      <c r="AD64" s="153">
        <v>3.4959687071727412E-2</v>
      </c>
      <c r="AE64" s="153">
        <v>7.8333741361468881E-2</v>
      </c>
      <c r="AF64" s="153">
        <v>6.8705370858855377E-2</v>
      </c>
      <c r="AG64" s="154">
        <v>7.2222346068572196E-2</v>
      </c>
    </row>
    <row r="65" spans="1:33" x14ac:dyDescent="0.25">
      <c r="A65" s="141" t="s">
        <v>191</v>
      </c>
      <c r="B65" s="135" t="s">
        <v>205</v>
      </c>
      <c r="C65" s="135">
        <f t="shared" si="101"/>
        <v>1</v>
      </c>
      <c r="D65" s="135">
        <f t="shared" si="102"/>
        <v>1.1551132216690148</v>
      </c>
      <c r="E65" s="135">
        <f t="shared" si="103"/>
        <v>0.85149074196831409</v>
      </c>
      <c r="F65" s="135">
        <f t="shared" si="104"/>
        <v>0.87250140060124726</v>
      </c>
      <c r="G65" s="135">
        <f t="shared" si="105"/>
        <v>0.77321401168848536</v>
      </c>
      <c r="H65" s="135">
        <f t="shared" si="106"/>
        <v>0.77145379601186337</v>
      </c>
      <c r="I65" s="135">
        <f t="shared" si="107"/>
        <v>0.76098210142118217</v>
      </c>
      <c r="J65" s="135">
        <f t="shared" si="108"/>
        <v>0.63261399786636541</v>
      </c>
      <c r="K65" s="135">
        <f t="shared" si="109"/>
        <v>0.46466579599634661</v>
      </c>
      <c r="O65" s="106">
        <v>1</v>
      </c>
      <c r="P65" s="106">
        <v>1.1818631776783064</v>
      </c>
      <c r="Q65" s="106">
        <v>0.86881546600826021</v>
      </c>
      <c r="R65">
        <v>0.90158143970049676</v>
      </c>
      <c r="S65">
        <v>0.77321401168848536</v>
      </c>
      <c r="T65">
        <v>0.8278049646606942</v>
      </c>
      <c r="U65">
        <v>0.82183601709442977</v>
      </c>
      <c r="V65">
        <v>0.64589600594322216</v>
      </c>
      <c r="W65">
        <v>0.47657641098604292</v>
      </c>
      <c r="Y65" s="152">
        <v>0</v>
      </c>
      <c r="Z65" s="153">
        <v>6.7901149256143337E-2</v>
      </c>
      <c r="AA65" s="153">
        <v>5.9821877203258968E-2</v>
      </c>
      <c r="AB65" s="153">
        <v>9.6763435288474531E-2</v>
      </c>
      <c r="AC65" s="153">
        <v>3.6481478867223763E-2</v>
      </c>
      <c r="AD65" s="153">
        <v>0.10210950233657096</v>
      </c>
      <c r="AE65" s="153">
        <v>0.11106944890611092</v>
      </c>
      <c r="AF65" s="153">
        <v>6.169108318355649E-2</v>
      </c>
      <c r="AG65" s="154">
        <v>7.4976109067503391E-2</v>
      </c>
    </row>
    <row r="66" spans="1:33" x14ac:dyDescent="0.25">
      <c r="A66" s="139" t="s">
        <v>191</v>
      </c>
      <c r="B66" s="134" t="s">
        <v>198</v>
      </c>
      <c r="C66" s="134">
        <f t="shared" si="101"/>
        <v>1</v>
      </c>
      <c r="D66" s="134">
        <f t="shared" si="102"/>
        <v>1.1922587507523457</v>
      </c>
      <c r="E66" s="134">
        <f t="shared" si="103"/>
        <v>1.0278901693569165</v>
      </c>
      <c r="F66" s="134">
        <f t="shared" si="104"/>
        <v>1.9661188891681611</v>
      </c>
      <c r="G66" s="134">
        <f t="shared" si="105"/>
        <v>7.2804860024464011</v>
      </c>
      <c r="H66" s="134">
        <f t="shared" si="106"/>
        <v>4.9394805745759367</v>
      </c>
      <c r="I66" s="134">
        <f t="shared" si="107"/>
        <v>2.1377351445642461</v>
      </c>
      <c r="J66" s="134">
        <f t="shared" si="108"/>
        <v>0.58806928340212161</v>
      </c>
      <c r="K66" s="134">
        <f t="shared" si="109"/>
        <v>0.34230685465706656</v>
      </c>
      <c r="O66" s="106">
        <v>1</v>
      </c>
      <c r="P66" s="106">
        <v>1.1922587507523457</v>
      </c>
      <c r="Q66" s="106">
        <v>1.0470932764113252</v>
      </c>
      <c r="R66">
        <v>2.188719494910035</v>
      </c>
      <c r="S66">
        <v>5.8259057625894712</v>
      </c>
      <c r="T66">
        <v>4.0922223853394444</v>
      </c>
      <c r="U66">
        <v>2.1377351445642461</v>
      </c>
      <c r="V66">
        <v>0.58806928340212161</v>
      </c>
      <c r="W66">
        <v>0.34958242573478049</v>
      </c>
      <c r="Y66" s="152">
        <v>0</v>
      </c>
      <c r="Z66" s="153">
        <v>3.8468375467862324E-2</v>
      </c>
      <c r="AA66" s="153">
        <v>5.5018327842452995E-2</v>
      </c>
      <c r="AB66" s="153">
        <v>0.15255536828237345</v>
      </c>
      <c r="AC66" s="153">
        <v>-0.3745117838664811</v>
      </c>
      <c r="AD66" s="153">
        <v>-0.31056163721887264</v>
      </c>
      <c r="AE66" s="153">
        <v>-2.023619229552762E-2</v>
      </c>
      <c r="AF66" s="153">
        <v>3.9808028553711287E-2</v>
      </c>
      <c r="AG66" s="154">
        <v>6.2436528916648609E-2</v>
      </c>
    </row>
    <row r="67" spans="1:33" x14ac:dyDescent="0.25">
      <c r="A67" s="141" t="s">
        <v>191</v>
      </c>
      <c r="B67" s="135" t="s">
        <v>203</v>
      </c>
      <c r="C67" s="135">
        <f t="shared" si="101"/>
        <v>1</v>
      </c>
      <c r="D67" s="135">
        <f t="shared" si="102"/>
        <v>1.1711726291719047</v>
      </c>
      <c r="E67" s="135">
        <f t="shared" si="103"/>
        <v>0.98324917751502594</v>
      </c>
      <c r="F67" s="135">
        <f t="shared" si="104"/>
        <v>0.80099467972064109</v>
      </c>
      <c r="G67" s="135">
        <f t="shared" si="105"/>
        <v>0.57637622977921077</v>
      </c>
      <c r="H67" s="135">
        <f t="shared" si="106"/>
        <v>0.59188907473644459</v>
      </c>
      <c r="I67" s="135">
        <f t="shared" si="107"/>
        <v>0.7439903791753244</v>
      </c>
      <c r="J67" s="135">
        <f t="shared" si="108"/>
        <v>0.70850820366585232</v>
      </c>
      <c r="K67" s="135">
        <f t="shared" si="109"/>
        <v>0.59936811748479979</v>
      </c>
      <c r="O67" s="106">
        <v>1</v>
      </c>
      <c r="P67" s="106">
        <v>1.1966306538975726</v>
      </c>
      <c r="Q67" s="106">
        <v>0.98324917751502594</v>
      </c>
      <c r="R67">
        <v>0.80099467972064109</v>
      </c>
      <c r="S67">
        <v>0.48999839432735637</v>
      </c>
      <c r="T67">
        <v>0.57608111772133352</v>
      </c>
      <c r="U67">
        <v>0.7439903791753244</v>
      </c>
      <c r="V67">
        <v>0.72386174047449636</v>
      </c>
      <c r="W67">
        <v>0.61100688966742456</v>
      </c>
      <c r="Y67" s="152">
        <v>0</v>
      </c>
      <c r="Z67" s="153">
        <v>6.3824266851466568E-2</v>
      </c>
      <c r="AA67" s="153">
        <v>3.9061757390266343E-2</v>
      </c>
      <c r="AB67" s="153">
        <v>-1.5551119362419577E-2</v>
      </c>
      <c r="AC67" s="153">
        <v>-0.26442281174338111</v>
      </c>
      <c r="AD67" s="153">
        <v>-8.2321516165841782E-2</v>
      </c>
      <c r="AE67" s="153">
        <v>4.9831030379134396E-2</v>
      </c>
      <c r="AF67" s="153">
        <v>6.3631779178906334E-2</v>
      </c>
      <c r="AG67" s="154">
        <v>5.7145536553408698E-2</v>
      </c>
    </row>
    <row r="68" spans="1:33" x14ac:dyDescent="0.25">
      <c r="A68" s="141"/>
      <c r="B68" s="135"/>
      <c r="C68" s="135"/>
      <c r="D68" s="135"/>
      <c r="E68" s="135"/>
      <c r="F68" s="135"/>
      <c r="G68" s="135"/>
      <c r="H68" s="135"/>
      <c r="I68" s="135"/>
      <c r="J68" s="135"/>
      <c r="K68" s="135"/>
      <c r="Y68" s="152">
        <v>0</v>
      </c>
      <c r="Z68" s="153">
        <v>-0.11267390897434877</v>
      </c>
      <c r="AA68" s="153">
        <v>0.72721018871907328</v>
      </c>
      <c r="AB68" s="153">
        <v>0.71810837421123219</v>
      </c>
      <c r="AC68" s="153">
        <v>0.57310123789477008</v>
      </c>
      <c r="AD68" s="153">
        <v>0.31429460962480699</v>
      </c>
      <c r="AE68" s="153">
        <v>0.36286929084741332</v>
      </c>
      <c r="AF68" s="153">
        <v>0.89893005703525453</v>
      </c>
      <c r="AG68" s="154">
        <v>0.86849736204121608</v>
      </c>
    </row>
    <row r="69" spans="1:33" x14ac:dyDescent="0.25">
      <c r="A69" s="139" t="s">
        <v>191</v>
      </c>
      <c r="B69" s="134" t="s">
        <v>206</v>
      </c>
      <c r="C69" s="134">
        <f t="shared" ref="C69:C74" si="110">IF(ABS(Y69)&lt;0.05,O69,IF(ABS(Y69)&lt;0.1,O69*(1-(Y69/$M$3)),O69*(1-(Y69/($M$3/2)))))</f>
        <v>1</v>
      </c>
      <c r="D69" s="134">
        <f t="shared" ref="D69:D74" si="111">IF(ABS(Z69)&lt;0.05,P69,IF(ABS(Z69)&lt;0.1,P69*(1-(Z69/$M$3)),P69*(1-(Z69/($M$3/2)))))</f>
        <v>0.94395246433438873</v>
      </c>
      <c r="E69" s="134">
        <f t="shared" ref="E69:E74" si="112">IF(ABS(AA69)&lt;0.05,Q69,IF(ABS(AA69)&lt;0.1,Q69*(1-(AA69/$M$3)),Q69*(1-(AA69/($M$3/2)))))</f>
        <v>0.83303537577697684</v>
      </c>
      <c r="F69" s="134">
        <f t="shared" ref="F69:F74" si="113">IF(ABS(AB69)&lt;0.05,R69,IF(ABS(AB69)&lt;0.1,R69*(1-(AB69/$M$3)),R69*(1-(AB69/($M$3/2)))))</f>
        <v>0.79190792942469868</v>
      </c>
      <c r="G69" s="134">
        <f t="shared" ref="G69:G74" si="114">IF(ABS(AC69)&lt;0.05,S69,IF(ABS(AC69)&lt;0.1,S69*(1-(AC69/$M$3)),S69*(1-(AC69/($M$3/2)))))</f>
        <v>0.77710756435825301</v>
      </c>
      <c r="H69" s="134">
        <f t="shared" ref="H69:H74" si="115">IF(ABS(AD69)&lt;0.05,T69,IF(ABS(AD69)&lt;0.1,T69*(1-(AD69/$M$3)),T69*(1-(AD69/($M$3/2)))))</f>
        <v>0.78663157763359681</v>
      </c>
      <c r="I69" s="134">
        <f t="shared" ref="I69:I74" si="116">IF(ABS(AE69)&lt;0.05,U69,IF(ABS(AE69)&lt;0.1,U69*(1-(AE69/$M$3)),U69*(1-(AE69/($M$3/2)))))</f>
        <v>0.84855973848181587</v>
      </c>
      <c r="J69" s="134">
        <f t="shared" ref="J69:J74" si="117">IF(ABS(AF69)&lt;0.05,V69,IF(ABS(AF69)&lt;0.1,V69*(1-(AF69/$M$3)),V69*(1-(AF69/($M$3/2)))))</f>
        <v>0.86557243520919447</v>
      </c>
      <c r="K69" s="134">
        <f t="shared" ref="K69:K74" si="118">IF(ABS(AG69)&lt;0.05,W69,IF(ABS(AG69)&lt;0.1,W69*(1-(AG69/$M$3)),W69*(1-(AG69/($M$3/2)))))</f>
        <v>0.85942898833879455</v>
      </c>
      <c r="O69" s="106">
        <v>1</v>
      </c>
      <c r="P69" s="106">
        <v>0.94395246433438873</v>
      </c>
      <c r="Q69" s="106">
        <v>0.84721172214735452</v>
      </c>
      <c r="R69">
        <v>0.80884670262731884</v>
      </c>
      <c r="S69">
        <v>0.79482511745949702</v>
      </c>
      <c r="T69">
        <v>0.80498442112407809</v>
      </c>
      <c r="U69">
        <v>0.86685729406899104</v>
      </c>
      <c r="V69">
        <v>0.86557243520919447</v>
      </c>
      <c r="W69">
        <v>0.85942898833879455</v>
      </c>
      <c r="Y69" s="152">
        <v>0</v>
      </c>
      <c r="Z69" s="153">
        <v>-3.5758737718490037E-2</v>
      </c>
      <c r="AA69" s="153">
        <v>5.0198832239169856E-2</v>
      </c>
      <c r="AB69" s="153">
        <v>6.2825649709391987E-2</v>
      </c>
      <c r="AC69" s="153">
        <v>6.6873401627799658E-2</v>
      </c>
      <c r="AD69" s="153">
        <v>6.8397013689482644E-2</v>
      </c>
      <c r="AE69" s="153">
        <v>6.33237640579358E-2</v>
      </c>
      <c r="AF69" s="153">
        <v>4.4420336208962533E-2</v>
      </c>
      <c r="AG69" s="154">
        <v>4.1804264070145612E-2</v>
      </c>
    </row>
    <row r="70" spans="1:33" x14ac:dyDescent="0.25">
      <c r="A70" s="141" t="s">
        <v>191</v>
      </c>
      <c r="B70" s="135" t="s">
        <v>201</v>
      </c>
      <c r="C70" s="135">
        <f t="shared" si="110"/>
        <v>1</v>
      </c>
      <c r="D70" s="135">
        <f t="shared" si="111"/>
        <v>0.80757954724723069</v>
      </c>
      <c r="E70" s="135">
        <f t="shared" si="112"/>
        <v>0.79302486481757373</v>
      </c>
      <c r="F70" s="135">
        <f t="shared" si="113"/>
        <v>0.75322892541479336</v>
      </c>
      <c r="G70" s="135">
        <f t="shared" si="114"/>
        <v>0.74951661751177345</v>
      </c>
      <c r="H70" s="135">
        <f t="shared" si="115"/>
        <v>0.73963130463508764</v>
      </c>
      <c r="I70" s="135">
        <f t="shared" si="116"/>
        <v>0.68224147896593712</v>
      </c>
      <c r="J70" s="135">
        <f t="shared" si="117"/>
        <v>0.63407953228096736</v>
      </c>
      <c r="K70" s="135">
        <f t="shared" si="118"/>
        <v>0.57249237708128253</v>
      </c>
      <c r="O70" s="106">
        <v>1</v>
      </c>
      <c r="P70" s="106">
        <v>0.80757954724723069</v>
      </c>
      <c r="Q70" s="106">
        <v>0.77579570421783839</v>
      </c>
      <c r="R70">
        <v>0.75322892541479336</v>
      </c>
      <c r="S70">
        <v>0.73562160844339741</v>
      </c>
      <c r="T70">
        <v>0.73963130463508764</v>
      </c>
      <c r="U70" s="148">
        <v>0.68224147896593712</v>
      </c>
      <c r="V70">
        <v>0.62167876538024902</v>
      </c>
      <c r="W70">
        <v>0.56221611441947061</v>
      </c>
      <c r="Y70" s="152">
        <v>0</v>
      </c>
      <c r="Z70" s="153">
        <v>-3.917111409406706E-2</v>
      </c>
      <c r="AA70" s="153">
        <v>-6.6625119884258149E-2</v>
      </c>
      <c r="AB70" s="153">
        <v>-4.3708949518878888E-2</v>
      </c>
      <c r="AC70" s="153">
        <v>-5.6666398494376859E-2</v>
      </c>
      <c r="AD70" s="153">
        <v>-4.4450837370930425E-2</v>
      </c>
      <c r="AE70" s="153">
        <v>-4.7789219527343087E-2</v>
      </c>
      <c r="AF70" s="153">
        <v>-5.9841678329482742E-2</v>
      </c>
      <c r="AG70" s="154">
        <v>-5.4834408325824438E-2</v>
      </c>
    </row>
    <row r="71" spans="1:33" x14ac:dyDescent="0.25">
      <c r="A71" s="139" t="s">
        <v>191</v>
      </c>
      <c r="B71" s="134" t="s">
        <v>202</v>
      </c>
      <c r="C71" s="134">
        <f t="shared" si="110"/>
        <v>1</v>
      </c>
      <c r="D71" s="134">
        <f t="shared" si="111"/>
        <v>0.96680163757211424</v>
      </c>
      <c r="E71" s="134">
        <f t="shared" si="112"/>
        <v>0.70296550247855971</v>
      </c>
      <c r="F71" s="134">
        <f t="shared" si="113"/>
        <v>0.64119239866857036</v>
      </c>
      <c r="G71" s="134">
        <f t="shared" si="114"/>
        <v>0.567165770654524</v>
      </c>
      <c r="H71" s="134">
        <f t="shared" si="115"/>
        <v>0.56761343180564494</v>
      </c>
      <c r="I71" s="134">
        <f t="shared" si="116"/>
        <v>0.58097214265376884</v>
      </c>
      <c r="J71" s="134">
        <f t="shared" si="117"/>
        <v>0.54660995366802256</v>
      </c>
      <c r="K71" s="134">
        <f t="shared" si="118"/>
        <v>0.51242355791146899</v>
      </c>
      <c r="O71" s="106">
        <v>1</v>
      </c>
      <c r="P71" s="106">
        <v>0.96680163757211424</v>
      </c>
      <c r="Q71" s="106">
        <v>0.70296550247855971</v>
      </c>
      <c r="R71">
        <v>0.64119239866857036</v>
      </c>
      <c r="S71">
        <v>0.567165770654524</v>
      </c>
      <c r="T71">
        <v>0.56761343180564494</v>
      </c>
      <c r="U71">
        <v>0.58097214265376884</v>
      </c>
      <c r="V71">
        <v>0.55634181008271388</v>
      </c>
      <c r="W71">
        <v>0.51242355791146899</v>
      </c>
      <c r="Y71" s="152">
        <v>0</v>
      </c>
      <c r="Z71" s="153">
        <v>-3.4850465083161341E-5</v>
      </c>
      <c r="AA71" s="153">
        <v>3.4111183112890069E-2</v>
      </c>
      <c r="AB71" s="153">
        <v>4.5676291300541925E-2</v>
      </c>
      <c r="AC71" s="153">
        <v>2.2395509863285232E-2</v>
      </c>
      <c r="AD71" s="153">
        <v>3.5792295377250906E-2</v>
      </c>
      <c r="AE71" s="153">
        <v>3.7488382251636511E-2</v>
      </c>
      <c r="AF71" s="153">
        <v>5.2477755068836687E-2</v>
      </c>
      <c r="AG71" s="154">
        <v>3.7434322036509732E-2</v>
      </c>
    </row>
    <row r="72" spans="1:33" x14ac:dyDescent="0.25">
      <c r="A72" s="141" t="s">
        <v>191</v>
      </c>
      <c r="B72" s="135" t="s">
        <v>200</v>
      </c>
      <c r="C72" s="135">
        <f t="shared" si="110"/>
        <v>1</v>
      </c>
      <c r="D72" s="135">
        <f t="shared" si="111"/>
        <v>0.84557462258573546</v>
      </c>
      <c r="E72" s="135">
        <f t="shared" si="112"/>
        <v>0.70441422975952062</v>
      </c>
      <c r="F72" s="135">
        <f t="shared" si="113"/>
        <v>0.92235176896381377</v>
      </c>
      <c r="G72" s="135">
        <f t="shared" si="114"/>
        <v>0.82046647701412834</v>
      </c>
      <c r="H72" s="135">
        <f t="shared" si="115"/>
        <v>0.84550649327395233</v>
      </c>
      <c r="I72" s="135">
        <f t="shared" si="116"/>
        <v>0.64243658856063657</v>
      </c>
      <c r="J72" s="135">
        <f t="shared" si="117"/>
        <v>0.53084470520074345</v>
      </c>
      <c r="K72" s="135">
        <f t="shared" si="118"/>
        <v>0.44621828225315407</v>
      </c>
      <c r="O72" s="106">
        <v>1</v>
      </c>
      <c r="P72" s="106">
        <v>0.84557462258573546</v>
      </c>
      <c r="Q72" s="106">
        <v>0.69260537492572904</v>
      </c>
      <c r="R72">
        <v>0.92235176896381377</v>
      </c>
      <c r="S72">
        <v>0.82046647701412834</v>
      </c>
      <c r="T72">
        <v>0.84550649327395233</v>
      </c>
      <c r="U72">
        <v>0.64243658856063657</v>
      </c>
      <c r="V72">
        <v>0.51973548041247364</v>
      </c>
      <c r="W72">
        <v>0.43729842226652255</v>
      </c>
      <c r="Y72" s="152">
        <v>0</v>
      </c>
      <c r="Z72" s="153">
        <v>-1.7248805939573359E-2</v>
      </c>
      <c r="AA72" s="153">
        <v>-5.1149710620096371E-2</v>
      </c>
      <c r="AB72" s="153">
        <v>-6.2593032745974575E-3</v>
      </c>
      <c r="AC72" s="153">
        <v>-1.866724736181798E-2</v>
      </c>
      <c r="AD72" s="153">
        <v>-2.2592321693323487E-2</v>
      </c>
      <c r="AE72" s="153">
        <v>-3.0160076369139189E-2</v>
      </c>
      <c r="AF72" s="153">
        <v>-6.4124300958556049E-2</v>
      </c>
      <c r="AG72" s="154">
        <v>-6.1192948790437678E-2</v>
      </c>
    </row>
    <row r="73" spans="1:33" x14ac:dyDescent="0.25">
      <c r="A73" s="139" t="s">
        <v>191</v>
      </c>
      <c r="B73" s="134" t="s">
        <v>211</v>
      </c>
      <c r="C73" s="134">
        <f t="shared" si="110"/>
        <v>1</v>
      </c>
      <c r="D73" s="134">
        <f t="shared" si="111"/>
        <v>1.0423004155217341</v>
      </c>
      <c r="E73" s="134">
        <f t="shared" si="112"/>
        <v>0.86648571417359554</v>
      </c>
      <c r="F73" s="134">
        <f t="shared" si="113"/>
        <v>0.78184658783989636</v>
      </c>
      <c r="G73" s="134">
        <f t="shared" si="114"/>
        <v>0.73051370191549536</v>
      </c>
      <c r="H73" s="134">
        <f t="shared" si="115"/>
        <v>0.64267192002294504</v>
      </c>
      <c r="I73" s="134">
        <f t="shared" si="116"/>
        <v>0.67658068116681225</v>
      </c>
      <c r="J73" s="134">
        <f t="shared" si="117"/>
        <v>0.66656269925410727</v>
      </c>
      <c r="K73" s="134">
        <f t="shared" si="118"/>
        <v>0.66509806943459593</v>
      </c>
      <c r="O73" s="106">
        <v>1</v>
      </c>
      <c r="P73" s="106">
        <v>1.0423004155217341</v>
      </c>
      <c r="Q73" s="106">
        <v>0.86648571417359554</v>
      </c>
      <c r="R73">
        <v>0.79889224972159489</v>
      </c>
      <c r="S73">
        <v>0.74768559397935486</v>
      </c>
      <c r="T73">
        <v>0.65807116170703583</v>
      </c>
      <c r="U73">
        <v>0.69184055012820489</v>
      </c>
      <c r="V73">
        <v>0.67900779345847473</v>
      </c>
      <c r="W73">
        <v>0.67865101461405763</v>
      </c>
      <c r="Y73" s="152">
        <v>0</v>
      </c>
      <c r="Z73" s="153">
        <v>-4.9262788802993049E-2</v>
      </c>
      <c r="AA73" s="153">
        <v>4.0557354076947029E-2</v>
      </c>
      <c r="AB73" s="153">
        <v>6.4009865739611996E-2</v>
      </c>
      <c r="AC73" s="153">
        <v>6.8900185594589283E-2</v>
      </c>
      <c r="AD73" s="153">
        <v>7.0201716380391674E-2</v>
      </c>
      <c r="AE73" s="153">
        <v>6.6170748268071983E-2</v>
      </c>
      <c r="AF73" s="153">
        <v>5.4985057568982948E-2</v>
      </c>
      <c r="AG73" s="154">
        <v>5.9911257277803484E-2</v>
      </c>
    </row>
    <row r="74" spans="1:33" x14ac:dyDescent="0.25">
      <c r="A74" s="141" t="s">
        <v>191</v>
      </c>
      <c r="B74" s="135" t="s">
        <v>199</v>
      </c>
      <c r="C74" s="135">
        <f t="shared" si="110"/>
        <v>1</v>
      </c>
      <c r="D74" s="135">
        <f t="shared" si="111"/>
        <v>0.33849430680357634</v>
      </c>
      <c r="E74" s="135">
        <f t="shared" si="112"/>
        <v>1.2412388477727747</v>
      </c>
      <c r="F74" s="135">
        <f t="shared" si="113"/>
        <v>3.3946518524807194</v>
      </c>
      <c r="G74" s="135">
        <f t="shared" si="114"/>
        <v>6.833964527171621</v>
      </c>
      <c r="H74" s="135">
        <f t="shared" si="115"/>
        <v>9.7030208715018311</v>
      </c>
      <c r="I74" s="135">
        <f t="shared" si="116"/>
        <v>7.1276507245618568</v>
      </c>
      <c r="J74" s="135">
        <f t="shared" si="117"/>
        <v>10.765627449982405</v>
      </c>
      <c r="K74" s="135">
        <f t="shared" si="118"/>
        <v>19.355525583724987</v>
      </c>
      <c r="O74" s="106">
        <v>1</v>
      </c>
      <c r="P74" s="106">
        <v>0.38888088247983538</v>
      </c>
      <c r="Q74" s="106">
        <v>1.2656354099929894</v>
      </c>
      <c r="R74">
        <v>3.6700624114167164</v>
      </c>
      <c r="S74">
        <v>6.833964527171621</v>
      </c>
      <c r="T74">
        <v>9.3909154320431476</v>
      </c>
      <c r="U74">
        <v>6.9213990064224022</v>
      </c>
      <c r="V74">
        <v>9.1017596822220952</v>
      </c>
      <c r="W74">
        <v>14.796076229273847</v>
      </c>
      <c r="Y74" s="152">
        <v>0</v>
      </c>
      <c r="Z74" s="153">
        <v>0.19435222177142519</v>
      </c>
      <c r="AA74" s="153">
        <v>5.7828412576611699E-2</v>
      </c>
      <c r="AB74" s="153">
        <v>0.11256370930338608</v>
      </c>
      <c r="AC74" s="153">
        <v>4.084015713279239E-2</v>
      </c>
      <c r="AD74" s="153">
        <v>-9.9704477710575695E-2</v>
      </c>
      <c r="AE74" s="153">
        <v>-8.9397411396773749E-2</v>
      </c>
      <c r="AF74" s="153">
        <v>-0.27421089314359309</v>
      </c>
      <c r="AG74" s="154">
        <v>-0.46222889945278106</v>
      </c>
    </row>
    <row r="75" spans="1:33" x14ac:dyDescent="0.25">
      <c r="A75" s="139" t="s">
        <v>191</v>
      </c>
      <c r="B75" s="134" t="s">
        <v>207</v>
      </c>
      <c r="C75" s="134">
        <f t="shared" ref="C75:C77" si="119">O75</f>
        <v>1</v>
      </c>
      <c r="D75" s="134">
        <f t="shared" ref="D75:D77" si="120">P75</f>
        <v>1</v>
      </c>
      <c r="E75" s="134">
        <f t="shared" ref="E75:E77" si="121">Q75</f>
        <v>1.0909090909090908</v>
      </c>
      <c r="F75" s="134">
        <f t="shared" ref="F75:F77" si="122">R75</f>
        <v>1.1000000000000001</v>
      </c>
      <c r="G75" s="134">
        <f t="shared" ref="G75:G77" si="123">S75</f>
        <v>1</v>
      </c>
      <c r="H75" s="134">
        <f t="shared" ref="H75:H77" si="124">T75</f>
        <v>0.9</v>
      </c>
      <c r="I75" s="134">
        <f t="shared" ref="I75:I77" si="125">U75</f>
        <v>0.8</v>
      </c>
      <c r="J75" s="134">
        <f t="shared" ref="J75:J77" si="126">V75</f>
        <v>0.7</v>
      </c>
      <c r="K75" s="134">
        <f t="shared" ref="K75:K77" si="127">W75</f>
        <v>0.6</v>
      </c>
      <c r="O75" s="106">
        <v>1</v>
      </c>
      <c r="P75" s="106">
        <v>1</v>
      </c>
      <c r="Q75" s="106">
        <v>1.0909090909090908</v>
      </c>
      <c r="R75">
        <v>1.1000000000000001</v>
      </c>
      <c r="S75">
        <v>1</v>
      </c>
      <c r="T75">
        <v>0.9</v>
      </c>
      <c r="U75">
        <v>0.8</v>
      </c>
      <c r="V75">
        <v>0.7</v>
      </c>
      <c r="W75">
        <v>0.6</v>
      </c>
      <c r="Y75" s="152">
        <v>0</v>
      </c>
      <c r="Z75" s="153">
        <v>-0.22859853576003086</v>
      </c>
      <c r="AA75" s="153">
        <v>9.8240432110276138E-2</v>
      </c>
      <c r="AB75" s="153">
        <v>0.19766127232050318</v>
      </c>
      <c r="AC75" s="153">
        <v>0.1478689702925457</v>
      </c>
      <c r="AD75" s="153">
        <v>6.1895225396176257E-2</v>
      </c>
      <c r="AE75" s="153">
        <v>-6.897274449845843E-2</v>
      </c>
      <c r="AF75" s="153">
        <v>-0.10965151141412445</v>
      </c>
      <c r="AG75" s="154">
        <v>-0.21633046294631256</v>
      </c>
    </row>
    <row r="76" spans="1:33" x14ac:dyDescent="0.25">
      <c r="A76" s="141" t="s">
        <v>191</v>
      </c>
      <c r="B76" s="135" t="s">
        <v>208</v>
      </c>
      <c r="C76" s="135">
        <f t="shared" si="119"/>
        <v>1</v>
      </c>
      <c r="D76" s="135">
        <f t="shared" si="120"/>
        <v>1</v>
      </c>
      <c r="E76" s="135">
        <f t="shared" si="121"/>
        <v>1.0909090909090908</v>
      </c>
      <c r="F76" s="135">
        <f t="shared" si="122"/>
        <v>1.1000000000000001</v>
      </c>
      <c r="G76" s="135">
        <f t="shared" si="123"/>
        <v>1</v>
      </c>
      <c r="H76" s="135">
        <f t="shared" si="124"/>
        <v>0.9</v>
      </c>
      <c r="I76" s="135">
        <f t="shared" si="125"/>
        <v>0.8</v>
      </c>
      <c r="J76" s="135">
        <f t="shared" si="126"/>
        <v>0.7</v>
      </c>
      <c r="K76" s="135">
        <f t="shared" si="127"/>
        <v>0.6</v>
      </c>
      <c r="O76" s="106">
        <v>1</v>
      </c>
      <c r="P76" s="106">
        <v>1</v>
      </c>
      <c r="Q76" s="106">
        <v>1.0909090909090908</v>
      </c>
      <c r="R76">
        <v>1.1000000000000001</v>
      </c>
      <c r="S76">
        <v>1</v>
      </c>
      <c r="T76">
        <v>0.9</v>
      </c>
      <c r="U76">
        <v>0.8</v>
      </c>
      <c r="V76">
        <v>0.7</v>
      </c>
      <c r="W76">
        <v>0.6</v>
      </c>
      <c r="Y76" s="152">
        <v>0</v>
      </c>
      <c r="Z76" s="153">
        <v>-2.6967868878386664E-2</v>
      </c>
      <c r="AA76" s="153">
        <v>0.39956555954216322</v>
      </c>
      <c r="AB76" s="153">
        <v>0.67551682538483226</v>
      </c>
      <c r="AC76" s="153">
        <v>0.71436955062427931</v>
      </c>
      <c r="AD76" s="153">
        <v>0.65697366769397947</v>
      </c>
      <c r="AE76" s="153">
        <v>0.35427881151787105</v>
      </c>
      <c r="AF76" s="153">
        <v>0.17219449626875905</v>
      </c>
      <c r="AG76" s="154">
        <v>1.2263009102521297E-2</v>
      </c>
    </row>
    <row r="77" spans="1:33" ht="15.75" thickBot="1" x14ac:dyDescent="0.3">
      <c r="A77" s="146" t="s">
        <v>191</v>
      </c>
      <c r="B77" s="147" t="s">
        <v>209</v>
      </c>
      <c r="C77" s="147">
        <f t="shared" si="119"/>
        <v>1</v>
      </c>
      <c r="D77" s="147">
        <f t="shared" si="120"/>
        <v>1</v>
      </c>
      <c r="E77" s="147">
        <f t="shared" si="121"/>
        <v>1.0909090909090908</v>
      </c>
      <c r="F77" s="147">
        <f t="shared" si="122"/>
        <v>1.1000000000000001</v>
      </c>
      <c r="G77" s="147">
        <f t="shared" si="123"/>
        <v>1</v>
      </c>
      <c r="H77" s="147">
        <f t="shared" si="124"/>
        <v>0.9</v>
      </c>
      <c r="I77" s="147">
        <f t="shared" si="125"/>
        <v>0.8</v>
      </c>
      <c r="J77" s="147">
        <f t="shared" si="126"/>
        <v>0.7</v>
      </c>
      <c r="K77" s="147">
        <f t="shared" si="127"/>
        <v>0.6</v>
      </c>
      <c r="O77" s="106">
        <v>1</v>
      </c>
      <c r="P77" s="106">
        <v>1</v>
      </c>
      <c r="Q77" s="106">
        <v>1.0909090909090908</v>
      </c>
      <c r="R77">
        <v>1.1000000000000001</v>
      </c>
      <c r="S77">
        <v>1</v>
      </c>
      <c r="T77">
        <v>0.9</v>
      </c>
      <c r="U77">
        <v>0.8</v>
      </c>
      <c r="V77">
        <v>0.7</v>
      </c>
      <c r="W77">
        <v>0.6</v>
      </c>
      <c r="Y77" s="155">
        <v>0</v>
      </c>
      <c r="Z77" s="156">
        <v>2.1119257136081572E-2</v>
      </c>
      <c r="AA77" s="156">
        <v>0.40900975983462712</v>
      </c>
      <c r="AB77" s="156">
        <v>0.65517473749124056</v>
      </c>
      <c r="AC77" s="156">
        <v>0.69734458003860422</v>
      </c>
      <c r="AD77" s="156">
        <v>0.80130519941279854</v>
      </c>
      <c r="AE77" s="156">
        <v>0.53002347066914313</v>
      </c>
      <c r="AF77" s="156">
        <v>0.49131820336958182</v>
      </c>
      <c r="AG77" s="157">
        <v>0.40060531866080623</v>
      </c>
    </row>
    <row r="78" spans="1:33" x14ac:dyDescent="0.25">
      <c r="A78" s="136" t="s">
        <v>185</v>
      </c>
      <c r="B78" s="137" t="s">
        <v>210</v>
      </c>
      <c r="C78" s="137">
        <f t="shared" ref="C78:C82" si="128">IF(ABS(Y78)&lt;0.05,O78,IF(ABS(Y78)&lt;0.1,O78*(1-(Y78/$M$3)),O78*(1-(Y78/($M$3/2)))))</f>
        <v>1</v>
      </c>
      <c r="D78" s="137">
        <f t="shared" ref="D78:D82" si="129">IF(ABS(Z78)&lt;0.05,P78,IF(ABS(Z78)&lt;0.1,P78*(1-(Z78/$M$3)),P78*(1-(Z78/($M$3/2)))))</f>
        <v>1.1344902294229604</v>
      </c>
      <c r="E78" s="137">
        <f t="shared" ref="E78:E82" si="130">IF(ABS(AA78)&lt;0.05,Q78,IF(ABS(AA78)&lt;0.1,Q78*(1-(AA78/$M$3)),Q78*(1-(AA78/($M$3/2)))))</f>
        <v>0.89591838237325083</v>
      </c>
      <c r="F78" s="137">
        <f t="shared" ref="F78:F82" si="131">IF(ABS(AB78)&lt;0.05,R78,IF(ABS(AB78)&lt;0.1,R78*(1-(AB78/$M$3)),R78*(1-(AB78/($M$3/2)))))</f>
        <v>0.7303576726987806</v>
      </c>
      <c r="G78" s="137">
        <f t="shared" ref="G78:G82" si="132">IF(ABS(AC78)&lt;0.05,S78,IF(ABS(AC78)&lt;0.1,S78*(1-(AC78/$M$3)),S78*(1-(AC78/($M$3/2)))))</f>
        <v>0.54548272431752176</v>
      </c>
      <c r="H78" s="137">
        <f t="shared" ref="H78:H82" si="133">IF(ABS(AD78)&lt;0.05,T78,IF(ABS(AD78)&lt;0.1,T78*(1-(AD78/$M$3)),T78*(1-(AD78/($M$3/2)))))</f>
        <v>0.63775212243895407</v>
      </c>
      <c r="I78" s="137">
        <f t="shared" ref="I78:I82" si="134">IF(ABS(AE78)&lt;0.05,U78,IF(ABS(AE78)&lt;0.1,U78*(1-(AE78/$M$3)),U78*(1-(AE78/($M$3/2)))))</f>
        <v>0.73413737356495445</v>
      </c>
      <c r="J78" s="137">
        <f t="shared" ref="J78:J82" si="135">IF(ABS(AF78)&lt;0.05,V78,IF(ABS(AF78)&lt;0.1,V78*(1-(AF78/$M$3)),V78*(1-(AF78/($M$3/2)))))</f>
        <v>0.74698195010692103</v>
      </c>
      <c r="K78" s="137">
        <f t="shared" ref="K78:K82" si="136">IF(ABS(AG78)&lt;0.05,W78,IF(ABS(AG78)&lt;0.1,W78*(1-(AG78/$M$3)),W78*(1-(AG78/($M$3/2)))))</f>
        <v>0.69288232408123318</v>
      </c>
      <c r="O78" s="106">
        <v>1</v>
      </c>
      <c r="P78" s="106">
        <v>1.1547373881937788</v>
      </c>
      <c r="Q78" s="106">
        <v>0.91724165906400179</v>
      </c>
      <c r="R78">
        <v>0.71136920420484973</v>
      </c>
      <c r="S78">
        <v>0.44128353262774883</v>
      </c>
      <c r="T78">
        <v>0.56439946405645236</v>
      </c>
      <c r="U78">
        <v>0.73413737356495445</v>
      </c>
      <c r="V78">
        <v>0.74698195010692103</v>
      </c>
      <c r="W78">
        <v>0.69288232408123318</v>
      </c>
      <c r="Y78" s="149">
        <v>0</v>
      </c>
      <c r="Z78" s="150">
        <v>5.2601982869426613E-2</v>
      </c>
      <c r="AA78" s="150">
        <v>6.9741522792947222E-2</v>
      </c>
      <c r="AB78" s="150">
        <v>-8.0078537481063625E-2</v>
      </c>
      <c r="AC78" s="150">
        <v>-0.35419129874149985</v>
      </c>
      <c r="AD78" s="150">
        <v>-0.19494878110434774</v>
      </c>
      <c r="AE78" s="150">
        <v>-4.1690538743084621E-2</v>
      </c>
      <c r="AF78" s="150">
        <v>-2.5009522321446289E-3</v>
      </c>
      <c r="AG78" s="151">
        <v>-1.0167243826126098E-2</v>
      </c>
    </row>
    <row r="79" spans="1:33" x14ac:dyDescent="0.25">
      <c r="A79" s="139" t="s">
        <v>185</v>
      </c>
      <c r="B79" s="134" t="s">
        <v>204</v>
      </c>
      <c r="C79" s="134">
        <f t="shared" si="128"/>
        <v>1</v>
      </c>
      <c r="D79" s="134">
        <f t="shared" si="129"/>
        <v>0.84172748494509753</v>
      </c>
      <c r="E79" s="134">
        <f t="shared" si="130"/>
        <v>0.60990670380609724</v>
      </c>
      <c r="F79" s="134">
        <f t="shared" si="131"/>
        <v>0.39576654271215111</v>
      </c>
      <c r="G79" s="134">
        <f t="shared" si="132"/>
        <v>8.0713258870248536E-2</v>
      </c>
      <c r="H79" s="134">
        <f t="shared" si="133"/>
        <v>0.35514966509469659</v>
      </c>
      <c r="I79" s="134">
        <f t="shared" si="134"/>
        <v>0.49026195446890619</v>
      </c>
      <c r="J79" s="134">
        <f t="shared" si="135"/>
        <v>0.45981116175967135</v>
      </c>
      <c r="K79" s="134">
        <f t="shared" si="136"/>
        <v>0.35157771384711733</v>
      </c>
      <c r="O79" s="106">
        <v>1</v>
      </c>
      <c r="P79" s="106">
        <v>0.84172748494509753</v>
      </c>
      <c r="Q79" s="106">
        <v>0.60990670380609724</v>
      </c>
      <c r="R79">
        <v>0.29799145861251303</v>
      </c>
      <c r="S79">
        <v>5.0400545877074938E-2</v>
      </c>
      <c r="T79">
        <v>0.26441341497554977</v>
      </c>
      <c r="U79">
        <v>0.43514862381020347</v>
      </c>
      <c r="V79">
        <v>0.45981116175967135</v>
      </c>
      <c r="W79">
        <v>0.35157771384711733</v>
      </c>
      <c r="Y79" s="152">
        <v>0</v>
      </c>
      <c r="Z79" s="153">
        <v>4.1015176541215295E-2</v>
      </c>
      <c r="AA79" s="153">
        <v>4.154003257902527E-2</v>
      </c>
      <c r="AB79" s="153">
        <v>-0.49217057036579981</v>
      </c>
      <c r="AC79" s="153">
        <v>-0.90215430603981495</v>
      </c>
      <c r="AD79" s="153">
        <v>-0.51474080916547227</v>
      </c>
      <c r="AE79" s="153">
        <v>-0.18998105811340421</v>
      </c>
      <c r="AF79" s="153">
        <v>8.2425113559234542E-4</v>
      </c>
      <c r="AG79" s="154">
        <v>-2.6234587222194291E-2</v>
      </c>
    </row>
    <row r="80" spans="1:33" x14ac:dyDescent="0.25">
      <c r="A80" s="141" t="s">
        <v>185</v>
      </c>
      <c r="B80" s="135" t="s">
        <v>205</v>
      </c>
      <c r="C80" s="135">
        <f t="shared" si="128"/>
        <v>1</v>
      </c>
      <c r="D80" s="135">
        <f t="shared" si="129"/>
        <v>0.8352855495377991</v>
      </c>
      <c r="E80" s="135">
        <f t="shared" si="130"/>
        <v>0.69946904694196554</v>
      </c>
      <c r="F80" s="135">
        <f t="shared" si="131"/>
        <v>0.65141138060089254</v>
      </c>
      <c r="G80" s="135">
        <f t="shared" si="132"/>
        <v>0.59948914272317089</v>
      </c>
      <c r="H80" s="135">
        <f t="shared" si="133"/>
        <v>0.59652581124939363</v>
      </c>
      <c r="I80" s="135">
        <f t="shared" si="134"/>
        <v>0.50185978763034755</v>
      </c>
      <c r="J80" s="135">
        <f t="shared" si="135"/>
        <v>0.36675531792757105</v>
      </c>
      <c r="K80" s="135">
        <f t="shared" si="136"/>
        <v>0.27047270580807897</v>
      </c>
      <c r="O80" s="106">
        <v>1</v>
      </c>
      <c r="P80" s="106">
        <v>0.8525789476552863</v>
      </c>
      <c r="Q80" s="106">
        <v>0.69946904694196554</v>
      </c>
      <c r="R80">
        <v>0.66408590307060555</v>
      </c>
      <c r="S80">
        <v>0.59948914272317089</v>
      </c>
      <c r="T80">
        <v>0.59652581124939363</v>
      </c>
      <c r="U80">
        <v>0.50185978763034755</v>
      </c>
      <c r="V80">
        <v>0.36675531792757105</v>
      </c>
      <c r="W80">
        <v>0.27047270580807897</v>
      </c>
      <c r="Y80" s="152">
        <v>0</v>
      </c>
      <c r="Z80" s="153">
        <v>6.0850897732273812E-2</v>
      </c>
      <c r="AA80" s="153">
        <v>4.0669203844575154E-2</v>
      </c>
      <c r="AB80" s="153">
        <v>5.7257001290533537E-2</v>
      </c>
      <c r="AC80" s="153">
        <v>-2.2788957205231167E-2</v>
      </c>
      <c r="AD80" s="153">
        <v>-1.6764781790680069E-3</v>
      </c>
      <c r="AE80" s="153">
        <v>1.8505059093609985E-2</v>
      </c>
      <c r="AF80" s="153">
        <v>1.9221798437311543E-2</v>
      </c>
      <c r="AG80" s="154">
        <v>9.6295819852862848E-3</v>
      </c>
    </row>
    <row r="81" spans="1:33" x14ac:dyDescent="0.25">
      <c r="A81" s="139" t="s">
        <v>185</v>
      </c>
      <c r="B81" s="134" t="s">
        <v>198</v>
      </c>
      <c r="C81" s="134">
        <f t="shared" si="128"/>
        <v>1</v>
      </c>
      <c r="D81" s="134">
        <f t="shared" si="129"/>
        <v>0.77492487207921812</v>
      </c>
      <c r="E81" s="134">
        <f t="shared" si="130"/>
        <v>0.63705515428319137</v>
      </c>
      <c r="F81" s="134">
        <f t="shared" si="131"/>
        <v>0.69085966067080895</v>
      </c>
      <c r="G81" s="134">
        <f t="shared" si="132"/>
        <v>0.6989654398704428</v>
      </c>
      <c r="H81" s="134">
        <f t="shared" si="133"/>
        <v>0.80257016476475562</v>
      </c>
      <c r="I81" s="134">
        <f t="shared" si="134"/>
        <v>0.87808761564338145</v>
      </c>
      <c r="J81" s="134">
        <f t="shared" si="135"/>
        <v>0.63151117983064431</v>
      </c>
      <c r="K81" s="134">
        <f t="shared" si="136"/>
        <v>0.60671540372634991</v>
      </c>
      <c r="O81" s="106">
        <v>1</v>
      </c>
      <c r="P81" s="106">
        <v>0.83118060603598021</v>
      </c>
      <c r="Q81" s="106">
        <v>0.63705515428319137</v>
      </c>
      <c r="R81">
        <v>0.7836964242032064</v>
      </c>
      <c r="S81">
        <v>0.88022470301842692</v>
      </c>
      <c r="T81">
        <v>0.97568388741554091</v>
      </c>
      <c r="U81">
        <v>0.94631580031903295</v>
      </c>
      <c r="V81">
        <v>0.63151117983064431</v>
      </c>
      <c r="W81">
        <v>0.60671540372634991</v>
      </c>
      <c r="Y81" s="152">
        <v>0</v>
      </c>
      <c r="Z81" s="153">
        <v>0.10152258164152859</v>
      </c>
      <c r="AA81" s="153">
        <v>1.0129550210218108E-2</v>
      </c>
      <c r="AB81" s="153">
        <v>0.17769016292268847</v>
      </c>
      <c r="AC81" s="153">
        <v>0.30888578085757767</v>
      </c>
      <c r="AD81" s="153">
        <v>0.26614212587235747</v>
      </c>
      <c r="AE81" s="153">
        <v>0.10814812241217396</v>
      </c>
      <c r="AF81" s="153">
        <v>-4.4437378215757307E-3</v>
      </c>
      <c r="AG81" s="154">
        <v>2.1109916201226861E-2</v>
      </c>
    </row>
    <row r="82" spans="1:33" x14ac:dyDescent="0.25">
      <c r="A82" s="141" t="s">
        <v>185</v>
      </c>
      <c r="B82" s="135" t="s">
        <v>203</v>
      </c>
      <c r="C82" s="135">
        <f t="shared" si="128"/>
        <v>1</v>
      </c>
      <c r="D82" s="135">
        <f t="shared" si="129"/>
        <v>0.93169737879925296</v>
      </c>
      <c r="E82" s="135">
        <f t="shared" si="130"/>
        <v>0.78012797523161104</v>
      </c>
      <c r="F82" s="135">
        <f t="shared" si="131"/>
        <v>0.64103492163929388</v>
      </c>
      <c r="G82" s="135">
        <f t="shared" si="132"/>
        <v>0.52675688388058794</v>
      </c>
      <c r="H82" s="135">
        <f t="shared" si="133"/>
        <v>0.47991957687071618</v>
      </c>
      <c r="I82" s="135">
        <f t="shared" si="134"/>
        <v>0.4962023024551474</v>
      </c>
      <c r="J82" s="135">
        <f t="shared" si="135"/>
        <v>0.43276859674903967</v>
      </c>
      <c r="K82" s="135">
        <f t="shared" si="136"/>
        <v>0.38568958225727928</v>
      </c>
      <c r="O82" s="106">
        <v>1</v>
      </c>
      <c r="P82" s="106">
        <v>0.93169737879925296</v>
      </c>
      <c r="Q82" s="106">
        <v>0.78012797523161104</v>
      </c>
      <c r="R82">
        <v>0.62303348579197326</v>
      </c>
      <c r="S82">
        <v>0.45522173592140175</v>
      </c>
      <c r="T82">
        <v>0.43455549153360351</v>
      </c>
      <c r="U82">
        <v>0.4962023024551474</v>
      </c>
      <c r="V82">
        <v>0.43276859674903967</v>
      </c>
      <c r="W82">
        <v>0.38568958225727928</v>
      </c>
      <c r="Y82" s="152">
        <v>0</v>
      </c>
      <c r="Z82" s="153">
        <v>4.8650069902547451E-2</v>
      </c>
      <c r="AA82" s="153">
        <v>4.0314760123751216E-2</v>
      </c>
      <c r="AB82" s="153">
        <v>-8.6679622802800171E-2</v>
      </c>
      <c r="AC82" s="153">
        <v>-0.23571528657697075</v>
      </c>
      <c r="AD82" s="153">
        <v>-0.15658789114717037</v>
      </c>
      <c r="AE82" s="153">
        <v>-4.5678416167230215E-2</v>
      </c>
      <c r="AF82" s="153">
        <v>7.3848439043107238E-3</v>
      </c>
      <c r="AG82" s="154">
        <v>3.3386602756121816E-4</v>
      </c>
    </row>
    <row r="83" spans="1:33" x14ac:dyDescent="0.25">
      <c r="A83" s="141"/>
      <c r="B83" s="135"/>
      <c r="C83" s="135"/>
      <c r="D83" s="135"/>
      <c r="E83" s="135"/>
      <c r="F83" s="135"/>
      <c r="G83" s="135"/>
      <c r="H83" s="135"/>
      <c r="I83" s="135"/>
      <c r="J83" s="135"/>
      <c r="K83" s="135"/>
      <c r="Y83" s="152">
        <v>0</v>
      </c>
      <c r="Z83" s="153">
        <v>-6.9377282639985827E-2</v>
      </c>
      <c r="AA83" s="153">
        <v>0.49713838001462962</v>
      </c>
      <c r="AB83" s="153">
        <v>0.67225936924157603</v>
      </c>
      <c r="AC83" s="153">
        <v>0.52207645367947564</v>
      </c>
      <c r="AD83" s="153">
        <v>1.0339409924543059</v>
      </c>
      <c r="AE83" s="153">
        <v>0.9011784668526871</v>
      </c>
      <c r="AF83" s="153">
        <v>0.95996841793974708</v>
      </c>
      <c r="AG83" s="154">
        <v>0.5016328697923198</v>
      </c>
    </row>
    <row r="84" spans="1:33" x14ac:dyDescent="0.25">
      <c r="A84" s="139" t="s">
        <v>185</v>
      </c>
      <c r="B84" s="134" t="s">
        <v>206</v>
      </c>
      <c r="C84" s="134">
        <f t="shared" ref="C84:C89" si="137">IF(ABS(Y84)&lt;0.05,O84,IF(ABS(Y84)&lt;0.1,O84*(1-(Y84/$M$3)),O84*(1-(Y84/($M$3/2)))))</f>
        <v>1</v>
      </c>
      <c r="D84" s="134">
        <f t="shared" ref="D84:D89" si="138">IF(ABS(Z84)&lt;0.05,P84,IF(ABS(Z84)&lt;0.1,P84*(1-(Z84/$M$3)),P84*(1-(Z84/($M$3/2)))))</f>
        <v>1.3810750166561427</v>
      </c>
      <c r="E84" s="134">
        <f t="shared" ref="E84:E89" si="139">IF(ABS(AA84)&lt;0.05,Q84,IF(ABS(AA84)&lt;0.1,Q84*(1-(AA84/$M$3)),Q84*(1-(AA84/($M$3/2)))))</f>
        <v>1.1895829366738448</v>
      </c>
      <c r="F84" s="134">
        <f t="shared" ref="F84:F89" si="140">IF(ABS(AB84)&lt;0.05,R84,IF(ABS(AB84)&lt;0.1,R84*(1-(AB84/$M$3)),R84*(1-(AB84/($M$3/2)))))</f>
        <v>1.1311549489515362</v>
      </c>
      <c r="G84" s="134">
        <f t="shared" ref="G84:G89" si="141">IF(ABS(AC84)&lt;0.05,S84,IF(ABS(AC84)&lt;0.1,S84*(1-(AC84/$M$3)),S84*(1-(AC84/($M$3/2)))))</f>
        <v>1.0448098019549299</v>
      </c>
      <c r="H84" s="134">
        <f t="shared" ref="H84:H89" si="142">IF(ABS(AD84)&lt;0.05,T84,IF(ABS(AD84)&lt;0.1,T84*(1-(AD84/$M$3)),T84*(1-(AD84/($M$3/2)))))</f>
        <v>0.96136524609561813</v>
      </c>
      <c r="I84" s="134">
        <f t="shared" ref="I84:I89" si="143">IF(ABS(AE84)&lt;0.05,U84,IF(ABS(AE84)&lt;0.1,U84*(1-(AE84/$M$3)),U84*(1-(AE84/($M$3/2)))))</f>
        <v>0.92721935983681714</v>
      </c>
      <c r="J84" s="134">
        <f t="shared" ref="J84:J89" si="144">IF(ABS(AF84)&lt;0.05,V84,IF(ABS(AF84)&lt;0.1,V84*(1-(AF84/$M$3)),V84*(1-(AF84/($M$3/2)))))</f>
        <v>0.9195924167198678</v>
      </c>
      <c r="K84" s="134">
        <f t="shared" ref="K84:K89" si="145">IF(ABS(AG84)&lt;0.05,W84,IF(ABS(AG84)&lt;0.1,W84*(1-(AG84/$M$3)),W84*(1-(AG84/($M$3/2)))))</f>
        <v>0.88942645151048416</v>
      </c>
      <c r="O84" s="106">
        <v>1</v>
      </c>
      <c r="P84" s="106">
        <v>1.3810750166561427</v>
      </c>
      <c r="Q84" s="106">
        <v>1.1895829366738448</v>
      </c>
      <c r="R84">
        <v>1.1311549489515362</v>
      </c>
      <c r="S84">
        <v>1.0448098019549299</v>
      </c>
      <c r="T84">
        <v>0.96136524609561813</v>
      </c>
      <c r="U84">
        <v>0.92721935983681714</v>
      </c>
      <c r="V84">
        <v>0.9195924167198678</v>
      </c>
      <c r="W84">
        <v>0.88942645151048416</v>
      </c>
      <c r="Y84" s="152">
        <v>0</v>
      </c>
      <c r="Z84" s="153">
        <v>4.1891595150055007E-2</v>
      </c>
      <c r="AA84" s="153">
        <v>2.9131340005221884E-2</v>
      </c>
      <c r="AB84" s="153">
        <v>2.9210102883268529E-2</v>
      </c>
      <c r="AC84" s="153">
        <v>2.199326375130331E-2</v>
      </c>
      <c r="AD84" s="153">
        <v>2.4480275963356122E-3</v>
      </c>
      <c r="AE84" s="153">
        <v>-1.0225945487291091E-2</v>
      </c>
      <c r="AF84" s="153">
        <v>2.188151069922646E-3</v>
      </c>
      <c r="AG84" s="154">
        <v>-7.8516663477703613E-3</v>
      </c>
    </row>
    <row r="85" spans="1:33" x14ac:dyDescent="0.25">
      <c r="A85" s="141" t="s">
        <v>185</v>
      </c>
      <c r="B85" s="135" t="s">
        <v>201</v>
      </c>
      <c r="C85" s="135">
        <f t="shared" si="137"/>
        <v>1</v>
      </c>
      <c r="D85" s="135">
        <f t="shared" si="138"/>
        <v>0.89029172081005814</v>
      </c>
      <c r="E85" s="135">
        <f t="shared" si="139"/>
        <v>0.73301913700786758</v>
      </c>
      <c r="F85" s="135">
        <f t="shared" si="140"/>
        <v>0.68459977378337822</v>
      </c>
      <c r="G85" s="135">
        <f t="shared" si="141"/>
        <v>0.70065720881916771</v>
      </c>
      <c r="H85" s="135">
        <f t="shared" si="142"/>
        <v>0.6924057916387204</v>
      </c>
      <c r="I85" s="135">
        <f t="shared" si="143"/>
        <v>0.63185530580350557</v>
      </c>
      <c r="J85" s="135">
        <f t="shared" si="144"/>
        <v>0.6201072235442433</v>
      </c>
      <c r="K85" s="135">
        <f t="shared" si="145"/>
        <v>0.59709409657474022</v>
      </c>
      <c r="O85" s="106">
        <v>1</v>
      </c>
      <c r="P85" s="106">
        <v>0.89029172081005814</v>
      </c>
      <c r="Q85" s="106">
        <v>0.73301913700786758</v>
      </c>
      <c r="R85">
        <v>0.68459977378337822</v>
      </c>
      <c r="S85">
        <v>0.70065720881916771</v>
      </c>
      <c r="T85">
        <v>0.6924057916387204</v>
      </c>
      <c r="U85">
        <v>0.63185530580350557</v>
      </c>
      <c r="V85">
        <v>0.6201072235442433</v>
      </c>
      <c r="W85">
        <v>0.59709409657474022</v>
      </c>
      <c r="Y85" s="152">
        <v>0</v>
      </c>
      <c r="Z85" s="153">
        <v>3.9988724602669182E-2</v>
      </c>
      <c r="AA85" s="153">
        <v>-4.9733489521138548E-2</v>
      </c>
      <c r="AB85" s="153">
        <v>-4.164385124581297E-2</v>
      </c>
      <c r="AC85" s="153">
        <v>-6.4485199880289041E-3</v>
      </c>
      <c r="AD85" s="153">
        <v>2.8058891476623868E-2</v>
      </c>
      <c r="AE85" s="153">
        <v>3.7446966371029993E-3</v>
      </c>
      <c r="AF85" s="153">
        <v>-6.1286150147164186E-3</v>
      </c>
      <c r="AG85" s="154">
        <v>-7.4093601005463527E-3</v>
      </c>
    </row>
    <row r="86" spans="1:33" x14ac:dyDescent="0.25">
      <c r="A86" s="139" t="s">
        <v>185</v>
      </c>
      <c r="B86" s="134" t="s">
        <v>202</v>
      </c>
      <c r="C86" s="134">
        <f t="shared" si="137"/>
        <v>1</v>
      </c>
      <c r="D86" s="134">
        <f t="shared" si="138"/>
        <v>1.0568291242427321</v>
      </c>
      <c r="E86" s="134">
        <f t="shared" si="139"/>
        <v>0.88582181248103897</v>
      </c>
      <c r="F86" s="134">
        <f t="shared" si="140"/>
        <v>0.83057907190339419</v>
      </c>
      <c r="G86" s="134">
        <f t="shared" si="141"/>
        <v>0.70054388624412123</v>
      </c>
      <c r="H86" s="134">
        <f t="shared" si="142"/>
        <v>0.66148986895902606</v>
      </c>
      <c r="I86" s="134">
        <f t="shared" si="143"/>
        <v>0.6692067930546115</v>
      </c>
      <c r="J86" s="134">
        <f t="shared" si="144"/>
        <v>0.64816043119200206</v>
      </c>
      <c r="K86" s="134">
        <f t="shared" si="145"/>
        <v>0.62303593167985483</v>
      </c>
      <c r="O86" s="106">
        <v>1</v>
      </c>
      <c r="P86" s="106">
        <v>1.0568291242427321</v>
      </c>
      <c r="Q86" s="106">
        <v>0.88582181248103897</v>
      </c>
      <c r="R86">
        <v>0.83057907190339419</v>
      </c>
      <c r="S86">
        <v>0.70054388624412123</v>
      </c>
      <c r="T86">
        <v>0.66148986895902606</v>
      </c>
      <c r="U86">
        <v>0.6692067930546115</v>
      </c>
      <c r="V86">
        <v>0.64816043119200206</v>
      </c>
      <c r="W86">
        <v>0.62303593167985483</v>
      </c>
      <c r="Y86" s="152">
        <v>0</v>
      </c>
      <c r="Z86" s="153">
        <v>-3.6821313078089957E-3</v>
      </c>
      <c r="AA86" s="153">
        <v>3.2258680451068569E-2</v>
      </c>
      <c r="AB86" s="153">
        <v>8.3178259808674992E-3</v>
      </c>
      <c r="AC86" s="153">
        <v>1.2931864251617348E-2</v>
      </c>
      <c r="AD86" s="153">
        <v>-1.0812252653592301E-2</v>
      </c>
      <c r="AE86" s="153">
        <v>2.5358797320805516E-3</v>
      </c>
      <c r="AF86" s="153">
        <v>4.2220537533882632E-3</v>
      </c>
      <c r="AG86" s="154">
        <v>-6.7059754275636896E-3</v>
      </c>
    </row>
    <row r="87" spans="1:33" x14ac:dyDescent="0.25">
      <c r="A87" s="141" t="s">
        <v>185</v>
      </c>
      <c r="B87" s="135" t="s">
        <v>200</v>
      </c>
      <c r="C87" s="135">
        <f t="shared" si="137"/>
        <v>1</v>
      </c>
      <c r="D87" s="135">
        <f t="shared" si="138"/>
        <v>0.88910772315909115</v>
      </c>
      <c r="E87" s="135">
        <f t="shared" si="139"/>
        <v>0.92200975914034178</v>
      </c>
      <c r="F87" s="135">
        <f t="shared" si="140"/>
        <v>0.74246566806768644</v>
      </c>
      <c r="G87" s="135">
        <f t="shared" si="141"/>
        <v>0.67053089769874996</v>
      </c>
      <c r="H87" s="135">
        <f t="shared" si="142"/>
        <v>0.4776083188687994</v>
      </c>
      <c r="I87" s="135">
        <f t="shared" si="143"/>
        <v>0.37472140634231405</v>
      </c>
      <c r="J87" s="135">
        <f t="shared" si="144"/>
        <v>0.30503559077485398</v>
      </c>
      <c r="K87" s="135">
        <f t="shared" si="145"/>
        <v>0.26018933105092745</v>
      </c>
      <c r="O87" s="106">
        <v>1</v>
      </c>
      <c r="P87" s="106">
        <v>0.88910772315909115</v>
      </c>
      <c r="Q87" s="106">
        <v>0.92200975914034178</v>
      </c>
      <c r="R87">
        <v>0.74246566806768644</v>
      </c>
      <c r="S87">
        <v>0.67053089769874996</v>
      </c>
      <c r="T87">
        <v>0.4776083188687994</v>
      </c>
      <c r="U87">
        <v>0.38144151841730961</v>
      </c>
      <c r="V87">
        <v>0.31077842131576083</v>
      </c>
      <c r="W87">
        <v>0.26460385652091356</v>
      </c>
      <c r="Y87" s="152">
        <v>0</v>
      </c>
      <c r="Z87" s="153">
        <v>3.4036300961233862E-2</v>
      </c>
      <c r="AA87" s="153">
        <v>-3.0225266789510293E-3</v>
      </c>
      <c r="AB87" s="153">
        <v>5.1861269748774991E-3</v>
      </c>
      <c r="AC87" s="153">
        <v>2.8833056226040321E-2</v>
      </c>
      <c r="AD87" s="153">
        <v>4.6235829547613391E-2</v>
      </c>
      <c r="AE87" s="153">
        <v>5.2853020060943223E-2</v>
      </c>
      <c r="AF87" s="153">
        <v>5.5436576161817297E-2</v>
      </c>
      <c r="AG87" s="154">
        <v>5.0050579700872698E-2</v>
      </c>
    </row>
    <row r="88" spans="1:33" x14ac:dyDescent="0.25">
      <c r="A88" s="139" t="s">
        <v>185</v>
      </c>
      <c r="B88" s="134" t="s">
        <v>211</v>
      </c>
      <c r="C88" s="134">
        <f t="shared" si="137"/>
        <v>1</v>
      </c>
      <c r="D88" s="134">
        <f t="shared" si="138"/>
        <v>0.97757480515358397</v>
      </c>
      <c r="E88" s="134">
        <f t="shared" si="139"/>
        <v>0.89450594934791061</v>
      </c>
      <c r="F88" s="134">
        <f t="shared" si="140"/>
        <v>0.88109330835177835</v>
      </c>
      <c r="G88" s="134">
        <f t="shared" si="141"/>
        <v>0.8562907116381816</v>
      </c>
      <c r="H88" s="134">
        <f t="shared" si="142"/>
        <v>0.769367581222548</v>
      </c>
      <c r="I88" s="134">
        <f t="shared" si="143"/>
        <v>0.77925441313136323</v>
      </c>
      <c r="J88" s="134">
        <f t="shared" si="144"/>
        <v>0.81286422293593885</v>
      </c>
      <c r="K88" s="134">
        <f t="shared" si="145"/>
        <v>0.82111685724491246</v>
      </c>
      <c r="O88" s="106">
        <v>1</v>
      </c>
      <c r="P88" s="106">
        <v>0.97757480515358397</v>
      </c>
      <c r="Q88" s="106">
        <v>0.89450594934791061</v>
      </c>
      <c r="R88">
        <v>0.88109330835177835</v>
      </c>
      <c r="S88">
        <v>0.8562907116381816</v>
      </c>
      <c r="T88">
        <v>0.769367581222548</v>
      </c>
      <c r="U88">
        <v>0.77925441313136323</v>
      </c>
      <c r="V88">
        <v>0.81286422293593885</v>
      </c>
      <c r="W88">
        <v>0.82111685724491246</v>
      </c>
      <c r="Y88" s="152">
        <v>0</v>
      </c>
      <c r="Z88" s="153">
        <v>-6.0532014459285287E-3</v>
      </c>
      <c r="AA88" s="153">
        <v>1.5286901929821992E-2</v>
      </c>
      <c r="AB88" s="153">
        <v>1.8628706693536629E-2</v>
      </c>
      <c r="AC88" s="153">
        <v>2.797668985596846E-3</v>
      </c>
      <c r="AD88" s="153">
        <v>-1.0213913821607192E-2</v>
      </c>
      <c r="AE88" s="153">
        <v>-2.4764983051525687E-2</v>
      </c>
      <c r="AF88" s="153">
        <v>-2.6016693617759198E-2</v>
      </c>
      <c r="AG88" s="154">
        <v>-3.3055602484704669E-2</v>
      </c>
    </row>
    <row r="89" spans="1:33" x14ac:dyDescent="0.25">
      <c r="A89" s="141" t="s">
        <v>185</v>
      </c>
      <c r="B89" s="135" t="s">
        <v>199</v>
      </c>
      <c r="C89" s="135">
        <f t="shared" si="137"/>
        <v>1</v>
      </c>
      <c r="D89" s="135">
        <f t="shared" si="138"/>
        <v>21.976335851677383</v>
      </c>
      <c r="E89" s="135">
        <f t="shared" si="139"/>
        <v>29.765421214447166</v>
      </c>
      <c r="F89" s="135">
        <f t="shared" si="140"/>
        <v>48.778219515707839</v>
      </c>
      <c r="G89" s="135">
        <f t="shared" si="141"/>
        <v>53.074958331235358</v>
      </c>
      <c r="H89" s="135">
        <f t="shared" si="142"/>
        <v>55.558751534353235</v>
      </c>
      <c r="I89" s="135">
        <f t="shared" si="143"/>
        <v>45.729829613902659</v>
      </c>
      <c r="J89" s="135">
        <f t="shared" si="144"/>
        <v>26.715361216369896</v>
      </c>
      <c r="K89" s="135">
        <f t="shared" si="145"/>
        <v>27.86841546112943</v>
      </c>
      <c r="O89" s="106">
        <v>1</v>
      </c>
      <c r="P89" s="106">
        <v>17.370322842116764</v>
      </c>
      <c r="Q89" s="106">
        <v>22.552108177184003</v>
      </c>
      <c r="R89" s="25">
        <v>36.548284663930353</v>
      </c>
      <c r="S89" s="25">
        <v>39.733140929354789</v>
      </c>
      <c r="T89" s="25">
        <v>41.054858753987006</v>
      </c>
      <c r="U89" s="25">
        <v>33.811947631402958</v>
      </c>
      <c r="V89" s="25">
        <v>20.141186729598868</v>
      </c>
      <c r="W89">
        <v>20.501266253504848</v>
      </c>
      <c r="Y89" s="152">
        <v>0</v>
      </c>
      <c r="Z89" s="153">
        <v>-0.39774848039030397</v>
      </c>
      <c r="AA89" s="153">
        <v>-0.47977641251478725</v>
      </c>
      <c r="AB89" s="153">
        <v>-0.50193606748857589</v>
      </c>
      <c r="AC89" s="153">
        <v>-0.50367843152403502</v>
      </c>
      <c r="AD89" s="153">
        <v>-0.52992117938870154</v>
      </c>
      <c r="AE89" s="153">
        <v>-0.52871319832361252</v>
      </c>
      <c r="AF89" s="153">
        <v>-0.48960678745233704</v>
      </c>
      <c r="AG89" s="154">
        <v>-0.53902640328607354</v>
      </c>
    </row>
    <row r="90" spans="1:33" x14ac:dyDescent="0.25">
      <c r="A90" s="139" t="s">
        <v>185</v>
      </c>
      <c r="B90" s="134" t="s">
        <v>207</v>
      </c>
      <c r="C90" s="134">
        <f t="shared" ref="C90:C92" si="146">O90</f>
        <v>1</v>
      </c>
      <c r="D90" s="134">
        <f t="shared" ref="D90:D92" si="147">P90</f>
        <v>0.85</v>
      </c>
      <c r="E90" s="134">
        <f t="shared" ref="E90:E92" si="148">Q90</f>
        <v>0.81818181818181812</v>
      </c>
      <c r="F90" s="134">
        <f t="shared" ref="F90:F92" si="149">R90</f>
        <v>0.9</v>
      </c>
      <c r="G90" s="134">
        <f t="shared" ref="G90:G92" si="150">S90</f>
        <v>0.87</v>
      </c>
      <c r="H90" s="134">
        <f t="shared" ref="H90:H92" si="151">T90</f>
        <v>0.84</v>
      </c>
      <c r="I90" s="134">
        <f t="shared" ref="I90:I92" si="152">U90</f>
        <v>0.8</v>
      </c>
      <c r="J90" s="134">
        <f t="shared" ref="J90:J92" si="153">V90</f>
        <v>0.72</v>
      </c>
      <c r="K90" s="134">
        <f t="shared" ref="K90:K92" si="154">W90</f>
        <v>0.62</v>
      </c>
      <c r="O90" s="106">
        <v>1</v>
      </c>
      <c r="P90" s="106">
        <v>0.85</v>
      </c>
      <c r="Q90" s="106">
        <v>0.81818181818181812</v>
      </c>
      <c r="R90" s="25">
        <v>0.9</v>
      </c>
      <c r="S90" s="25">
        <v>0.87</v>
      </c>
      <c r="T90" s="25">
        <v>0.84</v>
      </c>
      <c r="U90" s="25">
        <v>0.8</v>
      </c>
      <c r="V90" s="25">
        <v>0.72</v>
      </c>
      <c r="W90">
        <v>0.62</v>
      </c>
      <c r="Y90" s="152">
        <v>0</v>
      </c>
      <c r="Z90" s="153">
        <v>0.65790123206113493</v>
      </c>
      <c r="AA90" s="153">
        <v>0.65281591779689285</v>
      </c>
      <c r="AB90" s="153">
        <v>0.89058917828152195</v>
      </c>
      <c r="AC90" s="153">
        <v>0.96462928713075402</v>
      </c>
      <c r="AD90" s="153">
        <v>0.92078951015806521</v>
      </c>
      <c r="AE90" s="153">
        <v>0.76788500920189151</v>
      </c>
      <c r="AF90" s="153">
        <v>0.63094747378151672</v>
      </c>
      <c r="AG90" s="154">
        <v>0.45877845522602773</v>
      </c>
    </row>
    <row r="91" spans="1:33" x14ac:dyDescent="0.25">
      <c r="A91" s="141" t="s">
        <v>185</v>
      </c>
      <c r="B91" s="135" t="s">
        <v>208</v>
      </c>
      <c r="C91" s="135">
        <f t="shared" si="146"/>
        <v>1</v>
      </c>
      <c r="D91" s="135">
        <f t="shared" si="147"/>
        <v>0.85</v>
      </c>
      <c r="E91" s="135">
        <f t="shared" si="148"/>
        <v>0.81818181818181812</v>
      </c>
      <c r="F91" s="135">
        <f t="shared" si="149"/>
        <v>0.9</v>
      </c>
      <c r="G91" s="135">
        <f t="shared" si="150"/>
        <v>0.87</v>
      </c>
      <c r="H91" s="135">
        <f t="shared" si="151"/>
        <v>0.84</v>
      </c>
      <c r="I91" s="135">
        <f t="shared" si="152"/>
        <v>0.8</v>
      </c>
      <c r="J91" s="135">
        <f t="shared" si="153"/>
        <v>0.72</v>
      </c>
      <c r="K91" s="135">
        <f t="shared" si="154"/>
        <v>0.62</v>
      </c>
      <c r="O91" s="106">
        <v>1</v>
      </c>
      <c r="P91" s="106">
        <v>0.85</v>
      </c>
      <c r="Q91" s="106">
        <v>0.81818181818181812</v>
      </c>
      <c r="R91" s="106">
        <v>0.9</v>
      </c>
      <c r="S91" s="106">
        <v>0.87</v>
      </c>
      <c r="T91" s="106">
        <v>0.84</v>
      </c>
      <c r="U91" s="106">
        <v>0.8</v>
      </c>
      <c r="V91" s="25">
        <v>0.72</v>
      </c>
      <c r="W91">
        <v>0.62</v>
      </c>
      <c r="Y91" s="152">
        <v>0</v>
      </c>
      <c r="Z91" s="153">
        <v>0.22283203495695916</v>
      </c>
      <c r="AA91" s="153">
        <v>0.93030681324817843</v>
      </c>
      <c r="AB91" s="153">
        <v>1.2771266261717682</v>
      </c>
      <c r="AC91" s="153">
        <v>1.360676932796006</v>
      </c>
      <c r="AD91" s="153">
        <v>1.3696869738955415</v>
      </c>
      <c r="AE91" s="153">
        <v>1.280045123971935</v>
      </c>
      <c r="AF91" s="153">
        <v>1.1599405936478264</v>
      </c>
      <c r="AG91" s="154">
        <v>0.89297104497429347</v>
      </c>
    </row>
    <row r="92" spans="1:33" ht="15.75" thickBot="1" x14ac:dyDescent="0.3">
      <c r="A92" s="146" t="s">
        <v>185</v>
      </c>
      <c r="B92" s="147" t="s">
        <v>209</v>
      </c>
      <c r="C92" s="147">
        <f t="shared" si="146"/>
        <v>1</v>
      </c>
      <c r="D92" s="147">
        <f t="shared" si="147"/>
        <v>0.85</v>
      </c>
      <c r="E92" s="147">
        <f t="shared" si="148"/>
        <v>0.81818181818181812</v>
      </c>
      <c r="F92" s="147">
        <f t="shared" si="149"/>
        <v>0.9</v>
      </c>
      <c r="G92" s="147">
        <f t="shared" si="150"/>
        <v>0.87</v>
      </c>
      <c r="H92" s="147">
        <f t="shared" si="151"/>
        <v>0.84</v>
      </c>
      <c r="I92" s="147">
        <f t="shared" si="152"/>
        <v>0.8</v>
      </c>
      <c r="J92" s="147">
        <f t="shared" si="153"/>
        <v>0.72</v>
      </c>
      <c r="K92" s="147">
        <f t="shared" si="154"/>
        <v>0.62</v>
      </c>
      <c r="O92" s="106">
        <v>1</v>
      </c>
      <c r="P92" s="106">
        <v>0.85</v>
      </c>
      <c r="Q92" s="106">
        <v>0.81818181818181812</v>
      </c>
      <c r="R92">
        <v>0.9</v>
      </c>
      <c r="S92">
        <v>0.87</v>
      </c>
      <c r="T92">
        <v>0.84</v>
      </c>
      <c r="U92">
        <v>0.8</v>
      </c>
      <c r="V92">
        <v>0.72</v>
      </c>
      <c r="W92">
        <v>0.62</v>
      </c>
      <c r="Y92" s="155">
        <v>0</v>
      </c>
      <c r="Z92" s="156">
        <v>-0.1699402990525381</v>
      </c>
      <c r="AA92" s="156">
        <v>0.10578184628203924</v>
      </c>
      <c r="AB92" s="156">
        <v>0.27816133476532307</v>
      </c>
      <c r="AC92" s="156">
        <v>0.37495783818085388</v>
      </c>
      <c r="AD92" s="156">
        <v>0.34808405417674293</v>
      </c>
      <c r="AE92" s="156">
        <v>0.20728347091648958</v>
      </c>
      <c r="AF92" s="156">
        <v>5.9366126079591158E-2</v>
      </c>
      <c r="AG92" s="157">
        <v>-3.5004230283432178E-2</v>
      </c>
    </row>
    <row r="93" spans="1:33" x14ac:dyDescent="0.25">
      <c r="A93" s="136" t="s">
        <v>186</v>
      </c>
      <c r="B93" s="137" t="s">
        <v>210</v>
      </c>
      <c r="C93" s="137">
        <f t="shared" ref="C93:C97" si="155">IF(ABS(Y93)&lt;0.05,O93,IF(ABS(Y93)&lt;0.1,O93*(1-(Y93/$M$3)),O93*(1-(Y93/($M$3/2)))))</f>
        <v>1</v>
      </c>
      <c r="D93" s="137">
        <f t="shared" ref="D93:D97" si="156">IF(ABS(Z93)&lt;0.05,P93,IF(ABS(Z93)&lt;0.1,P93*(1-(Z93/$M$3)),P93*(1-(Z93/($M$3/2)))))</f>
        <v>1.0939473498072829</v>
      </c>
      <c r="E93" s="137">
        <f t="shared" ref="E93:E97" si="157">IF(ABS(AA93)&lt;0.05,Q93,IF(ABS(AA93)&lt;0.1,Q93*(1-(AA93/$M$3)),Q93*(1-(AA93/($M$3/2)))))</f>
        <v>0.89754780589433802</v>
      </c>
      <c r="F93" s="137">
        <f t="shared" ref="F93:F97" si="158">IF(ABS(AB93)&lt;0.05,R93,IF(ABS(AB93)&lt;0.1,R93*(1-(AB93/$M$3)),R93*(1-(AB93/($M$3/2)))))</f>
        <v>0.86078843030143182</v>
      </c>
      <c r="G93" s="137">
        <f t="shared" ref="G93:G97" si="159">IF(ABS(AC93)&lt;0.05,S93,IF(ABS(AC93)&lt;0.1,S93*(1-(AC93/$M$3)),S93*(1-(AC93/($M$3/2)))))</f>
        <v>0.83351954176543552</v>
      </c>
      <c r="H93" s="137">
        <f t="shared" ref="H93:H97" si="160">IF(ABS(AD93)&lt;0.05,T93,IF(ABS(AD93)&lt;0.1,T93*(1-(AD93/$M$3)),T93*(1-(AD93/($M$3/2)))))</f>
        <v>0.90091959407325073</v>
      </c>
      <c r="I93" s="137">
        <f t="shared" ref="I93:I97" si="161">IF(ABS(AE93)&lt;0.05,U93,IF(ABS(AE93)&lt;0.1,U93*(1-(AE93/$M$3)),U93*(1-(AE93/($M$3/2)))))</f>
        <v>1.0220971291845682</v>
      </c>
      <c r="J93" s="137">
        <f t="shared" ref="J93:J97" si="162">IF(ABS(AF93)&lt;0.05,V93,IF(ABS(AF93)&lt;0.1,V93*(1-(AF93/$M$3)),V93*(1-(AF93/($M$3/2)))))</f>
        <v>1.0836860759854678</v>
      </c>
      <c r="K93" s="137">
        <f t="shared" ref="K93:K97" si="163">IF(ABS(AG93)&lt;0.05,W93,IF(ABS(AG93)&lt;0.1,W93*(1-(AG93/$M$3)),W93*(1-(AG93/($M$3/2)))))</f>
        <v>1.2204803435860052</v>
      </c>
      <c r="O93" s="106">
        <v>1</v>
      </c>
      <c r="P93" s="106">
        <v>1.117645815831543</v>
      </c>
      <c r="Q93" s="106">
        <v>0.89754780589433802</v>
      </c>
      <c r="R93">
        <v>0.86078843030143182</v>
      </c>
      <c r="S93">
        <v>0.83351954176543552</v>
      </c>
      <c r="T93">
        <v>0.90091959407325073</v>
      </c>
      <c r="U93">
        <v>1.0220971291845682</v>
      </c>
      <c r="V93">
        <v>1.0643304219402159</v>
      </c>
      <c r="W93">
        <v>1.2204803435860052</v>
      </c>
      <c r="Y93" s="149">
        <v>0</v>
      </c>
      <c r="Z93" s="150">
        <v>6.3611742705701843E-2</v>
      </c>
      <c r="AA93" s="150">
        <v>1.6487627833132748E-2</v>
      </c>
      <c r="AB93" s="150">
        <v>3.3987409062050729E-2</v>
      </c>
      <c r="AC93" s="150">
        <v>-2.8359534437859813E-2</v>
      </c>
      <c r="AD93" s="150">
        <v>-8.0266247083574643E-3</v>
      </c>
      <c r="AE93" s="150">
        <v>5.9982547664415835E-3</v>
      </c>
      <c r="AF93" s="150">
        <v>-5.4557269940572244E-2</v>
      </c>
      <c r="AG93" s="151">
        <v>-4.6590754994770167E-2</v>
      </c>
    </row>
    <row r="94" spans="1:33" x14ac:dyDescent="0.25">
      <c r="A94" s="139" t="s">
        <v>186</v>
      </c>
      <c r="B94" s="134" t="s">
        <v>204</v>
      </c>
      <c r="C94" s="134">
        <f t="shared" si="155"/>
        <v>1</v>
      </c>
      <c r="D94" s="134">
        <f t="shared" si="156"/>
        <v>0.61922288216116672</v>
      </c>
      <c r="E94" s="134">
        <f t="shared" si="157"/>
        <v>0.46291489870084684</v>
      </c>
      <c r="F94" s="134">
        <f t="shared" si="158"/>
        <v>0.42199335935397547</v>
      </c>
      <c r="G94" s="134">
        <f t="shared" si="159"/>
        <v>0.35714831968841193</v>
      </c>
      <c r="H94" s="134">
        <f t="shared" si="160"/>
        <v>0.41371976611608158</v>
      </c>
      <c r="I94" s="134">
        <f t="shared" si="161"/>
        <v>0.45210447846302365</v>
      </c>
      <c r="J94" s="134">
        <f t="shared" si="162"/>
        <v>0.43593942205124031</v>
      </c>
      <c r="K94" s="134">
        <f t="shared" si="163"/>
        <v>0.42856265597624793</v>
      </c>
      <c r="O94" s="106">
        <v>1</v>
      </c>
      <c r="P94" s="106">
        <v>0.630591112572503</v>
      </c>
      <c r="Q94" s="106">
        <v>0.46291489870084684</v>
      </c>
      <c r="R94">
        <v>0.42199335935397547</v>
      </c>
      <c r="S94">
        <v>0.32922588412887732</v>
      </c>
      <c r="T94">
        <v>0.41371976611608158</v>
      </c>
      <c r="U94">
        <v>0.48508047428527357</v>
      </c>
      <c r="V94">
        <v>0.47114688827357604</v>
      </c>
      <c r="W94">
        <v>0.43610953656754814</v>
      </c>
      <c r="Y94" s="152">
        <v>0</v>
      </c>
      <c r="Z94" s="153">
        <v>5.4083685218585538E-2</v>
      </c>
      <c r="AA94" s="153">
        <v>3.3450665460888707E-2</v>
      </c>
      <c r="AB94" s="153">
        <v>-2.1599588111606217E-2</v>
      </c>
      <c r="AC94" s="153">
        <v>-0.12721859172806219</v>
      </c>
      <c r="AD94" s="153">
        <v>3.248608401711018E-2</v>
      </c>
      <c r="AE94" s="153">
        <v>0.10197069631849441</v>
      </c>
      <c r="AF94" s="153">
        <v>0.11209073146385355</v>
      </c>
      <c r="AG94" s="154">
        <v>5.1915034814639702E-2</v>
      </c>
    </row>
    <row r="95" spans="1:33" x14ac:dyDescent="0.25">
      <c r="A95" s="141" t="s">
        <v>186</v>
      </c>
      <c r="B95" s="135" t="s">
        <v>205</v>
      </c>
      <c r="C95" s="135">
        <f t="shared" si="155"/>
        <v>1</v>
      </c>
      <c r="D95" s="135">
        <f t="shared" si="156"/>
        <v>0.9791024140257808</v>
      </c>
      <c r="E95" s="135">
        <f t="shared" si="157"/>
        <v>0.85036058361912736</v>
      </c>
      <c r="F95" s="135">
        <f t="shared" si="158"/>
        <v>0.88473518685351482</v>
      </c>
      <c r="G95" s="135">
        <f t="shared" si="159"/>
        <v>0.89083453442035732</v>
      </c>
      <c r="H95" s="135">
        <f t="shared" si="160"/>
        <v>0.88905989282838704</v>
      </c>
      <c r="I95" s="135">
        <f t="shared" si="161"/>
        <v>0.84021357969624233</v>
      </c>
      <c r="J95" s="135">
        <f t="shared" si="162"/>
        <v>0.69698220472914196</v>
      </c>
      <c r="K95" s="135">
        <f t="shared" si="163"/>
        <v>0.57733257123648807</v>
      </c>
      <c r="O95" s="106">
        <v>1</v>
      </c>
      <c r="P95" s="106">
        <v>1.0049156508320773</v>
      </c>
      <c r="Q95" s="106">
        <v>0.85036058361912736</v>
      </c>
      <c r="R95">
        <v>0.90205377064092562</v>
      </c>
      <c r="S95">
        <v>0.91042870301081269</v>
      </c>
      <c r="T95">
        <v>0.9088306177136245</v>
      </c>
      <c r="U95">
        <v>0.85633677463568736</v>
      </c>
      <c r="V95">
        <v>0.69698220472914196</v>
      </c>
      <c r="W95">
        <v>0.57733257123648807</v>
      </c>
      <c r="Y95" s="152">
        <v>0</v>
      </c>
      <c r="Z95" s="153">
        <v>7.7060905912619423E-2</v>
      </c>
      <c r="AA95" s="153">
        <v>2.6982250718589267E-2</v>
      </c>
      <c r="AB95" s="153">
        <v>5.7597177743979593E-2</v>
      </c>
      <c r="AC95" s="153">
        <v>6.4565743124059008E-2</v>
      </c>
      <c r="AD95" s="153">
        <v>6.5262077993065576E-2</v>
      </c>
      <c r="AE95" s="153">
        <v>5.6484301796934089E-2</v>
      </c>
      <c r="AF95" s="153">
        <v>-2.8685895354312069E-2</v>
      </c>
      <c r="AG95" s="154">
        <v>-3.4743165946235888E-2</v>
      </c>
    </row>
    <row r="96" spans="1:33" x14ac:dyDescent="0.25">
      <c r="A96" s="139" t="s">
        <v>186</v>
      </c>
      <c r="B96" s="134" t="s">
        <v>198</v>
      </c>
      <c r="C96" s="134">
        <f t="shared" si="155"/>
        <v>1</v>
      </c>
      <c r="D96" s="134">
        <f t="shared" si="156"/>
        <v>0.72793705963490141</v>
      </c>
      <c r="E96" s="134">
        <f t="shared" si="157"/>
        <v>14.4879130091046</v>
      </c>
      <c r="F96" s="134">
        <f t="shared" si="158"/>
        <v>25.607071738404432</v>
      </c>
      <c r="G96" s="134">
        <f t="shared" si="159"/>
        <v>25.81026191012014</v>
      </c>
      <c r="H96" s="134">
        <f t="shared" si="160"/>
        <v>17.229958487747741</v>
      </c>
      <c r="I96" s="134">
        <f t="shared" si="161"/>
        <v>8.6278000198335256</v>
      </c>
      <c r="J96" s="134">
        <f t="shared" si="162"/>
        <v>1.7279867465661269</v>
      </c>
      <c r="K96" s="134">
        <f t="shared" si="163"/>
        <v>1.0659666026280503</v>
      </c>
      <c r="O96" s="106">
        <v>1</v>
      </c>
      <c r="P96" s="106">
        <v>0.72793705963490141</v>
      </c>
      <c r="Q96" s="106">
        <v>8.7881928245490979</v>
      </c>
      <c r="R96" s="106">
        <v>15.407475643183496</v>
      </c>
      <c r="S96" s="106">
        <v>15.526611499155095</v>
      </c>
      <c r="T96" s="106">
        <v>10.38953460855728</v>
      </c>
      <c r="U96" s="106">
        <v>5.2859638738421184</v>
      </c>
      <c r="V96" s="106">
        <v>1.3899555599827329</v>
      </c>
      <c r="W96">
        <v>1.0435063642628535</v>
      </c>
      <c r="Y96" s="152">
        <v>0</v>
      </c>
      <c r="Z96" s="153">
        <v>3.1536685403465492E-2</v>
      </c>
      <c r="AA96" s="153">
        <v>-0.97284850793791211</v>
      </c>
      <c r="AB96" s="153">
        <v>-0.9929851259962944</v>
      </c>
      <c r="AC96" s="153">
        <v>-0.99348628754490131</v>
      </c>
      <c r="AD96" s="153">
        <v>-0.98759340099166482</v>
      </c>
      <c r="AE96" s="153">
        <v>-0.94831412749394672</v>
      </c>
      <c r="AF96" s="153">
        <v>-0.3647935189247275</v>
      </c>
      <c r="AG96" s="154">
        <v>-6.4571446234723162E-2</v>
      </c>
    </row>
    <row r="97" spans="1:33" x14ac:dyDescent="0.25">
      <c r="A97" s="141" t="s">
        <v>186</v>
      </c>
      <c r="B97" s="135" t="s">
        <v>203</v>
      </c>
      <c r="C97" s="135">
        <f t="shared" si="155"/>
        <v>1</v>
      </c>
      <c r="D97" s="135">
        <f t="shared" si="156"/>
        <v>1.1639846510743239</v>
      </c>
      <c r="E97" s="135">
        <f t="shared" si="157"/>
        <v>0.97182211082302028</v>
      </c>
      <c r="F97" s="135">
        <f t="shared" si="158"/>
        <v>0.95144355769502353</v>
      </c>
      <c r="G97" s="135">
        <f t="shared" si="159"/>
        <v>0.88568609695185241</v>
      </c>
      <c r="H97" s="135">
        <f t="shared" si="160"/>
        <v>0.87023079923228575</v>
      </c>
      <c r="I97" s="135">
        <f t="shared" si="161"/>
        <v>0.85445398851467713</v>
      </c>
      <c r="J97" s="135">
        <f t="shared" si="162"/>
        <v>0.7784698221841081</v>
      </c>
      <c r="K97" s="135">
        <f t="shared" si="163"/>
        <v>0.6787855112033917</v>
      </c>
      <c r="O97" s="106">
        <v>1</v>
      </c>
      <c r="P97" s="106">
        <v>1.1639846510743239</v>
      </c>
      <c r="Q97" s="106">
        <v>0.97182211082302028</v>
      </c>
      <c r="R97">
        <v>0.95144355769502353</v>
      </c>
      <c r="S97">
        <v>0.90658799320038452</v>
      </c>
      <c r="T97">
        <v>0.89858532076480047</v>
      </c>
      <c r="U97">
        <v>0.88267376121906893</v>
      </c>
      <c r="V97">
        <v>0.7784698221841081</v>
      </c>
      <c r="W97">
        <v>0.6787855112033917</v>
      </c>
      <c r="Y97" s="152">
        <v>0</v>
      </c>
      <c r="Z97" s="153">
        <v>4.2952643239655051E-2</v>
      </c>
      <c r="AA97" s="153">
        <v>2.0889197991553404E-2</v>
      </c>
      <c r="AB97" s="153">
        <v>4.7666739487986491E-2</v>
      </c>
      <c r="AC97" s="153">
        <v>6.9166687862516479E-2</v>
      </c>
      <c r="AD97" s="153">
        <v>9.466387067746114E-2</v>
      </c>
      <c r="AE97" s="153">
        <v>9.591235384209397E-2</v>
      </c>
      <c r="AF97" s="153">
        <v>4.903656890189028E-2</v>
      </c>
      <c r="AG97" s="154">
        <v>2.4087823433729559E-3</v>
      </c>
    </row>
    <row r="98" spans="1:33" x14ac:dyDescent="0.25">
      <c r="A98" s="141"/>
      <c r="B98" s="135"/>
      <c r="C98" s="135"/>
      <c r="D98" s="135"/>
      <c r="E98" s="135"/>
      <c r="F98" s="135"/>
      <c r="G98" s="135"/>
      <c r="H98" s="135"/>
      <c r="I98" s="135"/>
      <c r="J98" s="135"/>
      <c r="K98" s="135"/>
      <c r="Y98" s="152">
        <v>0</v>
      </c>
      <c r="Z98" s="153">
        <v>-8.7411359179807632E-3</v>
      </c>
      <c r="AA98" s="153">
        <v>0.48168440739236634</v>
      </c>
      <c r="AB98" s="153">
        <v>6.6396848739310205E-2</v>
      </c>
      <c r="AC98" s="153">
        <v>-0.16048835133540509</v>
      </c>
      <c r="AD98" s="153">
        <v>-0.22310329977026641</v>
      </c>
      <c r="AE98" s="153">
        <v>-0.18558733479007514</v>
      </c>
      <c r="AF98" s="153">
        <v>-8.2903051362001642E-2</v>
      </c>
      <c r="AG98" s="154">
        <v>8.3566242261550669E-2</v>
      </c>
    </row>
    <row r="99" spans="1:33" x14ac:dyDescent="0.25">
      <c r="A99" s="139" t="s">
        <v>186</v>
      </c>
      <c r="B99" s="134" t="s">
        <v>206</v>
      </c>
      <c r="C99" s="134">
        <f t="shared" ref="C99:C104" si="164">IF(ABS(Y99)&lt;0.05,O99,IF(ABS(Y99)&lt;0.1,O99*(1-(Y99/$M$3)),O99*(1-(Y99/($M$3/2)))))</f>
        <v>1</v>
      </c>
      <c r="D99" s="134">
        <f t="shared" ref="D99:D104" si="165">IF(ABS(Z99)&lt;0.05,P99,IF(ABS(Z99)&lt;0.1,P99*(1-(Z99/$M$3)),P99*(1-(Z99/($M$3/2)))))</f>
        <v>1.0902622012689216</v>
      </c>
      <c r="E99" s="134">
        <f t="shared" ref="E99:E104" si="166">IF(ABS(AA99)&lt;0.05,Q99,IF(ABS(AA99)&lt;0.1,Q99*(1-(AA99/$M$3)),Q99*(1-(AA99/($M$3/2)))))</f>
        <v>0.92695597421256426</v>
      </c>
      <c r="F99" s="134">
        <f t="shared" ref="F99:F104" si="167">IF(ABS(AB99)&lt;0.05,R99,IF(ABS(AB99)&lt;0.1,R99*(1-(AB99/$M$3)),R99*(1-(AB99/($M$3/2)))))</f>
        <v>0.89033044170830722</v>
      </c>
      <c r="G99" s="134">
        <f t="shared" ref="G99:G104" si="168">IF(ABS(AC99)&lt;0.05,S99,IF(ABS(AC99)&lt;0.1,S99*(1-(AC99/$M$3)),S99*(1-(AC99/($M$3/2)))))</f>
        <v>0.8488632642310493</v>
      </c>
      <c r="H99" s="134">
        <f t="shared" ref="H99:H104" si="169">IF(ABS(AD99)&lt;0.05,T99,IF(ABS(AD99)&lt;0.1,T99*(1-(AD99/$M$3)),T99*(1-(AD99/($M$3/2)))))</f>
        <v>0.8305068099193138</v>
      </c>
      <c r="I99" s="134">
        <f t="shared" ref="I99:I104" si="170">IF(ABS(AE99)&lt;0.05,U99,IF(ABS(AE99)&lt;0.1,U99*(1-(AE99/$M$3)),U99*(1-(AE99/($M$3/2)))))</f>
        <v>0.81416041665489736</v>
      </c>
      <c r="J99" s="134">
        <f t="shared" ref="J99:J104" si="171">IF(ABS(AF99)&lt;0.05,V99,IF(ABS(AF99)&lt;0.1,V99*(1-(AF99/$M$3)),V99*(1-(AF99/($M$3/2)))))</f>
        <v>0.82413918483592474</v>
      </c>
      <c r="K99" s="134">
        <f t="shared" ref="K99:K104" si="172">IF(ABS(AG99)&lt;0.05,W99,IF(ABS(AG99)&lt;0.1,W99*(1-(AG99/$M$3)),W99*(1-(AG99/($M$3/2)))))</f>
        <v>0.8177405645705802</v>
      </c>
      <c r="O99" s="106">
        <v>1</v>
      </c>
      <c r="P99" s="106">
        <v>1.0902622012689216</v>
      </c>
      <c r="Q99" s="106">
        <v>0.92695597421256426</v>
      </c>
      <c r="R99">
        <v>0.9080265096702208</v>
      </c>
      <c r="S99">
        <v>0.86991211904187038</v>
      </c>
      <c r="T99">
        <v>0.84949333786524317</v>
      </c>
      <c r="U99">
        <v>0.83306753072840334</v>
      </c>
      <c r="V99">
        <v>0.84078033889202797</v>
      </c>
      <c r="W99">
        <v>0.8177405645705802</v>
      </c>
      <c r="Y99" s="152">
        <v>0</v>
      </c>
      <c r="Z99" s="153">
        <v>1.5827585943156357E-2</v>
      </c>
      <c r="AA99" s="153">
        <v>1.8826372913299666E-2</v>
      </c>
      <c r="AB99" s="153">
        <v>5.8465477957269911E-2</v>
      </c>
      <c r="AC99" s="153">
        <v>7.2589590431287876E-2</v>
      </c>
      <c r="AD99" s="153">
        <v>6.7051242545263595E-2</v>
      </c>
      <c r="AE99" s="153">
        <v>6.8087328011599391E-2</v>
      </c>
      <c r="AF99" s="153">
        <v>5.9377532821590737E-2</v>
      </c>
      <c r="AG99" s="154">
        <v>3.4611611879054462E-2</v>
      </c>
    </row>
    <row r="100" spans="1:33" x14ac:dyDescent="0.25">
      <c r="A100" s="141" t="s">
        <v>186</v>
      </c>
      <c r="B100" s="135" t="s">
        <v>201</v>
      </c>
      <c r="C100" s="135">
        <f t="shared" si="164"/>
        <v>1</v>
      </c>
      <c r="D100" s="135">
        <f t="shared" si="165"/>
        <v>0.84026210544242419</v>
      </c>
      <c r="E100" s="135">
        <f t="shared" si="166"/>
        <v>0.75867474500304555</v>
      </c>
      <c r="F100" s="135">
        <f t="shared" si="167"/>
        <v>0.75212912374019558</v>
      </c>
      <c r="G100" s="135">
        <f t="shared" si="168"/>
        <v>0.74471309954143805</v>
      </c>
      <c r="H100" s="135">
        <f t="shared" si="169"/>
        <v>0.73393800563322587</v>
      </c>
      <c r="I100" s="135">
        <f t="shared" si="170"/>
        <v>0.65992011789228888</v>
      </c>
      <c r="J100" s="135">
        <f t="shared" si="171"/>
        <v>0.60664441111565959</v>
      </c>
      <c r="K100" s="135">
        <f t="shared" si="172"/>
        <v>0.54300930569040062</v>
      </c>
      <c r="O100" s="106">
        <v>1</v>
      </c>
      <c r="P100" s="106">
        <v>0.84026210544242419</v>
      </c>
      <c r="Q100" s="106">
        <v>0.74375985196799688</v>
      </c>
      <c r="R100">
        <v>0.75212912374019558</v>
      </c>
      <c r="S100">
        <v>0.74471309954143805</v>
      </c>
      <c r="T100">
        <v>0.73393800563322587</v>
      </c>
      <c r="U100">
        <v>0.65992011789228888</v>
      </c>
      <c r="V100">
        <v>0.59494184381516235</v>
      </c>
      <c r="W100">
        <v>0.54300930569040062</v>
      </c>
      <c r="Y100" s="152">
        <v>0</v>
      </c>
      <c r="Z100" s="153">
        <v>-4.6158096302929975E-2</v>
      </c>
      <c r="AA100" s="153">
        <v>-6.0160116180983714E-2</v>
      </c>
      <c r="AB100" s="153">
        <v>-3.6578663432644085E-2</v>
      </c>
      <c r="AC100" s="153">
        <v>-4.7631042579556367E-2</v>
      </c>
      <c r="AD100" s="153">
        <v>-2.9169180378416378E-2</v>
      </c>
      <c r="AE100" s="153">
        <v>-3.6855218907486866E-2</v>
      </c>
      <c r="AF100" s="153">
        <v>-5.9010308766244565E-2</v>
      </c>
      <c r="AG100" s="154">
        <v>-4.97508777027416E-2</v>
      </c>
    </row>
    <row r="101" spans="1:33" x14ac:dyDescent="0.25">
      <c r="A101" s="139" t="s">
        <v>186</v>
      </c>
      <c r="B101" s="134" t="s">
        <v>202</v>
      </c>
      <c r="C101" s="134">
        <f t="shared" si="164"/>
        <v>1</v>
      </c>
      <c r="D101" s="134">
        <f t="shared" si="165"/>
        <v>0.97261440985273073</v>
      </c>
      <c r="E101" s="134">
        <f t="shared" si="166"/>
        <v>0.72761840703953395</v>
      </c>
      <c r="F101" s="134">
        <f t="shared" si="167"/>
        <v>0.72937163876648325</v>
      </c>
      <c r="G101" s="134">
        <f t="shared" si="168"/>
        <v>0.66116693280914629</v>
      </c>
      <c r="H101" s="134">
        <f t="shared" si="169"/>
        <v>0.63474953816524415</v>
      </c>
      <c r="I101" s="134">
        <f t="shared" si="170"/>
        <v>0.59911951834516153</v>
      </c>
      <c r="J101" s="134">
        <f t="shared" si="171"/>
        <v>0.55129596487879384</v>
      </c>
      <c r="K101" s="134">
        <f t="shared" si="172"/>
        <v>0.47859852472462094</v>
      </c>
      <c r="O101" s="106">
        <v>1</v>
      </c>
      <c r="P101" s="106">
        <v>0.97261440985273073</v>
      </c>
      <c r="Q101" s="106">
        <v>0.72761840703953395</v>
      </c>
      <c r="R101">
        <v>0.72937163876648325</v>
      </c>
      <c r="S101">
        <v>0.6747039161299927</v>
      </c>
      <c r="T101">
        <v>0.64711007888627081</v>
      </c>
      <c r="U101">
        <v>0.61125111659123066</v>
      </c>
      <c r="V101">
        <v>0.55129596487879384</v>
      </c>
      <c r="W101">
        <v>0.47859852472462094</v>
      </c>
      <c r="Y101" s="152">
        <v>0</v>
      </c>
      <c r="Z101" s="153">
        <v>-4.26337068069971E-3</v>
      </c>
      <c r="AA101" s="153">
        <v>2.3659488289985552E-2</v>
      </c>
      <c r="AB101" s="153">
        <v>4.3116100923542913E-2</v>
      </c>
      <c r="AC101" s="153">
        <v>6.0190772562101057E-2</v>
      </c>
      <c r="AD101" s="153">
        <v>5.7303422358836606E-2</v>
      </c>
      <c r="AE101" s="153">
        <v>5.9541477717326097E-2</v>
      </c>
      <c r="AF101" s="153">
        <v>4.7878211067448863E-2</v>
      </c>
      <c r="AG101" s="154">
        <v>6.9841470565923554E-3</v>
      </c>
    </row>
    <row r="102" spans="1:33" x14ac:dyDescent="0.25">
      <c r="A102" s="141" t="s">
        <v>186</v>
      </c>
      <c r="B102" s="135" t="s">
        <v>200</v>
      </c>
      <c r="C102" s="135">
        <f t="shared" si="164"/>
        <v>1</v>
      </c>
      <c r="D102" s="135">
        <f t="shared" si="165"/>
        <v>0.67170304733160324</v>
      </c>
      <c r="E102" s="135">
        <f t="shared" si="166"/>
        <v>0.34875162447456703</v>
      </c>
      <c r="F102" s="135">
        <f t="shared" si="167"/>
        <v>0.43558269740790634</v>
      </c>
      <c r="G102" s="135">
        <f t="shared" si="168"/>
        <v>0.43721639428204589</v>
      </c>
      <c r="H102" s="135">
        <f t="shared" si="169"/>
        <v>0.41194594258017697</v>
      </c>
      <c r="I102" s="135">
        <f t="shared" si="170"/>
        <v>0.38972356176971373</v>
      </c>
      <c r="J102" s="135">
        <f t="shared" si="171"/>
        <v>0.38584447221223866</v>
      </c>
      <c r="K102" s="135">
        <f t="shared" si="172"/>
        <v>0.34271835814916735</v>
      </c>
      <c r="O102" s="106">
        <v>1</v>
      </c>
      <c r="P102" s="106">
        <v>0.67170304733160324</v>
      </c>
      <c r="Q102" s="106">
        <v>0.35673845972110302</v>
      </c>
      <c r="R102">
        <v>0.43558269740790634</v>
      </c>
      <c r="S102">
        <v>0.43721639428204589</v>
      </c>
      <c r="T102">
        <v>0.41194594258017697</v>
      </c>
      <c r="U102">
        <v>0.38972356176971373</v>
      </c>
      <c r="V102">
        <v>0.38584447221223866</v>
      </c>
      <c r="W102">
        <v>0.34271835814916735</v>
      </c>
      <c r="Y102" s="152">
        <v>0</v>
      </c>
      <c r="Z102" s="153">
        <v>-1.952696496182767E-2</v>
      </c>
      <c r="AA102" s="153">
        <v>6.7165468389195224E-2</v>
      </c>
      <c r="AB102" s="153">
        <v>-1.7463762951369192E-2</v>
      </c>
      <c r="AC102" s="153">
        <v>-2.5262902591121916E-2</v>
      </c>
      <c r="AD102" s="153">
        <v>-2.6163811386983375E-2</v>
      </c>
      <c r="AE102" s="153">
        <v>-3.0416374461997787E-2</v>
      </c>
      <c r="AF102" s="153">
        <v>-2.5789482499676223E-2</v>
      </c>
      <c r="AG102" s="154">
        <v>-3.9549101131797604E-2</v>
      </c>
    </row>
    <row r="103" spans="1:33" x14ac:dyDescent="0.25">
      <c r="A103" s="139" t="s">
        <v>186</v>
      </c>
      <c r="B103" s="134" t="s">
        <v>211</v>
      </c>
      <c r="C103" s="134">
        <f t="shared" si="164"/>
        <v>1</v>
      </c>
      <c r="D103" s="134">
        <f t="shared" si="165"/>
        <v>1.0350250611522762</v>
      </c>
      <c r="E103" s="134">
        <f t="shared" si="166"/>
        <v>0.8470069630112439</v>
      </c>
      <c r="F103" s="134">
        <f t="shared" si="167"/>
        <v>0.84492228437963279</v>
      </c>
      <c r="G103" s="134">
        <f t="shared" si="168"/>
        <v>0.8492501751847048</v>
      </c>
      <c r="H103" s="134">
        <f t="shared" si="169"/>
        <v>0.8726604274553752</v>
      </c>
      <c r="I103" s="134">
        <f t="shared" si="170"/>
        <v>0.87984077103786051</v>
      </c>
      <c r="J103" s="134">
        <f t="shared" si="171"/>
        <v>0.96993787327719005</v>
      </c>
      <c r="K103" s="134">
        <f t="shared" si="172"/>
        <v>0.90305904321058494</v>
      </c>
      <c r="O103" s="106">
        <v>1</v>
      </c>
      <c r="P103" s="106">
        <v>1.0350250611522762</v>
      </c>
      <c r="Q103" s="106">
        <v>0.8470069630112439</v>
      </c>
      <c r="R103">
        <v>0.86424615056351606</v>
      </c>
      <c r="S103">
        <v>0.87139864349841079</v>
      </c>
      <c r="T103">
        <v>0.88959575250346334</v>
      </c>
      <c r="U103">
        <v>0.94283380592213584</v>
      </c>
      <c r="V103">
        <v>0.9897664847931007</v>
      </c>
      <c r="W103">
        <v>0.90305904321058494</v>
      </c>
      <c r="Y103" s="152">
        <v>0</v>
      </c>
      <c r="Z103" s="153">
        <v>-1.3162225198876934E-3</v>
      </c>
      <c r="AA103" s="153">
        <v>3.5985203344591918E-2</v>
      </c>
      <c r="AB103" s="153">
        <v>6.7077647396925386E-2</v>
      </c>
      <c r="AC103" s="153">
        <v>7.6251444085750561E-2</v>
      </c>
      <c r="AD103" s="153">
        <v>5.711130589516434E-2</v>
      </c>
      <c r="AE103" s="153">
        <v>0.1002186724032427</v>
      </c>
      <c r="AF103" s="153">
        <v>6.0100877794590758E-2</v>
      </c>
      <c r="AG103" s="154">
        <v>-3.0530827509047592E-2</v>
      </c>
    </row>
    <row r="104" spans="1:33" x14ac:dyDescent="0.25">
      <c r="A104" s="141" t="s">
        <v>186</v>
      </c>
      <c r="B104" s="135" t="s">
        <v>199</v>
      </c>
      <c r="C104" s="135">
        <f t="shared" si="164"/>
        <v>1</v>
      </c>
      <c r="D104" s="135">
        <f t="shared" si="165"/>
        <v>4.5974034826034638</v>
      </c>
      <c r="E104" s="135">
        <f t="shared" si="166"/>
        <v>7.997645168243432</v>
      </c>
      <c r="F104" s="135">
        <f t="shared" si="167"/>
        <v>25.674679926264186</v>
      </c>
      <c r="G104" s="135">
        <f t="shared" si="168"/>
        <v>34.843221505387554</v>
      </c>
      <c r="H104" s="135">
        <f t="shared" si="169"/>
        <v>42.135078054891594</v>
      </c>
      <c r="I104" s="135">
        <f t="shared" si="170"/>
        <v>49.398450918345361</v>
      </c>
      <c r="J104" s="135">
        <f t="shared" si="171"/>
        <v>45.053111541640746</v>
      </c>
      <c r="K104" s="135">
        <f t="shared" si="172"/>
        <v>49.10045962642436</v>
      </c>
      <c r="O104" s="106">
        <v>1</v>
      </c>
      <c r="P104" s="106">
        <v>4.1977461015451834</v>
      </c>
      <c r="Q104" s="106">
        <v>6.6483542330097141</v>
      </c>
      <c r="R104">
        <v>20.582866496417431</v>
      </c>
      <c r="S104">
        <v>27.484595651868112</v>
      </c>
      <c r="T104">
        <v>32.057582734364011</v>
      </c>
      <c r="U104">
        <v>36.337541531151736</v>
      </c>
      <c r="V104">
        <v>33.198961845377688</v>
      </c>
      <c r="W104">
        <v>35.406585055303154</v>
      </c>
      <c r="Y104" s="152">
        <v>0</v>
      </c>
      <c r="Z104" s="153">
        <v>-0.14281141762403171</v>
      </c>
      <c r="AA104" s="153">
        <v>-0.30442667943316543</v>
      </c>
      <c r="AB104" s="153">
        <v>-0.37107174290323103</v>
      </c>
      <c r="AC104" s="153">
        <v>-0.40160455405968182</v>
      </c>
      <c r="AD104" s="153">
        <v>-0.4715340862112965</v>
      </c>
      <c r="AE104" s="153">
        <v>-0.53914941009410333</v>
      </c>
      <c r="AF104" s="153">
        <v>-0.53559580047140187</v>
      </c>
      <c r="AG104" s="154">
        <v>-0.58014100553889025</v>
      </c>
    </row>
    <row r="105" spans="1:33" x14ac:dyDescent="0.25">
      <c r="A105" s="139" t="s">
        <v>186</v>
      </c>
      <c r="B105" s="134" t="s">
        <v>207</v>
      </c>
      <c r="C105" s="134">
        <f t="shared" ref="C105:C107" si="173">O105</f>
        <v>1</v>
      </c>
      <c r="D105" s="134">
        <f t="shared" ref="D105:D107" si="174">P105</f>
        <v>0.88</v>
      </c>
      <c r="E105" s="134">
        <f t="shared" ref="E105:E107" si="175">Q105</f>
        <v>0.88051808179289992</v>
      </c>
      <c r="F105" s="134">
        <f t="shared" ref="F105:F107" si="176">R105</f>
        <v>0.94938194259831599</v>
      </c>
      <c r="G105" s="134">
        <f t="shared" ref="G105:G107" si="177">S105</f>
        <v>0.92462251012382002</v>
      </c>
      <c r="H105" s="134">
        <f t="shared" ref="H105:H107" si="178">T105</f>
        <v>0.89421357997788697</v>
      </c>
      <c r="I105" s="134">
        <f t="shared" ref="I105:I107" si="179">U105</f>
        <v>0.85828180250214603</v>
      </c>
      <c r="J105" s="134">
        <f t="shared" ref="J105:J107" si="180">V105</f>
        <v>0.81721241934725597</v>
      </c>
      <c r="K105" s="134">
        <f t="shared" ref="K105:K107" si="181">W105</f>
        <v>0.77165040189409995</v>
      </c>
      <c r="O105" s="106">
        <v>1</v>
      </c>
      <c r="P105" s="106">
        <v>0.88</v>
      </c>
      <c r="Q105" s="106">
        <v>0.88051808179289992</v>
      </c>
      <c r="R105">
        <v>0.94938194259831599</v>
      </c>
      <c r="S105">
        <v>0.92462251012382002</v>
      </c>
      <c r="T105">
        <v>0.89421357997788697</v>
      </c>
      <c r="U105">
        <v>0.85828180250214603</v>
      </c>
      <c r="V105">
        <v>0.81721241934725597</v>
      </c>
      <c r="W105">
        <v>0.77165040189409995</v>
      </c>
      <c r="Y105" s="152">
        <v>0</v>
      </c>
      <c r="Z105" s="153">
        <v>-8.2901044435785637E-2</v>
      </c>
      <c r="AA105" s="153">
        <v>0.18990022368425746</v>
      </c>
      <c r="AB105" s="153">
        <v>0.31442701676121115</v>
      </c>
      <c r="AC105" s="153">
        <v>0.31341356171827672</v>
      </c>
      <c r="AD105" s="153">
        <v>0.26039027213747229</v>
      </c>
      <c r="AE105" s="153">
        <v>0.25218961261168976</v>
      </c>
      <c r="AF105" s="153">
        <v>0.23286209749569398</v>
      </c>
      <c r="AG105" s="154">
        <v>0.17668538260714231</v>
      </c>
    </row>
    <row r="106" spans="1:33" x14ac:dyDescent="0.25">
      <c r="A106" s="141" t="s">
        <v>186</v>
      </c>
      <c r="B106" s="135" t="s">
        <v>208</v>
      </c>
      <c r="C106" s="135">
        <f t="shared" si="173"/>
        <v>1</v>
      </c>
      <c r="D106" s="135">
        <f t="shared" si="174"/>
        <v>0.88</v>
      </c>
      <c r="E106" s="135">
        <f t="shared" si="175"/>
        <v>0.88051808179289992</v>
      </c>
      <c r="F106" s="135">
        <f t="shared" si="176"/>
        <v>0.94938194259831599</v>
      </c>
      <c r="G106" s="135">
        <f t="shared" si="177"/>
        <v>0.92462251012382002</v>
      </c>
      <c r="H106" s="135">
        <f t="shared" si="178"/>
        <v>0.89421357997788697</v>
      </c>
      <c r="I106" s="135">
        <f t="shared" si="179"/>
        <v>0.85828180250214603</v>
      </c>
      <c r="J106" s="135">
        <f t="shared" si="180"/>
        <v>0.81721241934725597</v>
      </c>
      <c r="K106" s="135">
        <f t="shared" si="181"/>
        <v>0.77165040189409995</v>
      </c>
      <c r="O106" s="106">
        <v>1</v>
      </c>
      <c r="P106" s="106">
        <v>0.88</v>
      </c>
      <c r="Q106" s="106">
        <v>0.88051808179289992</v>
      </c>
      <c r="R106">
        <v>0.94938194259831599</v>
      </c>
      <c r="S106">
        <v>0.92462251012382002</v>
      </c>
      <c r="T106">
        <v>0.89421357997788697</v>
      </c>
      <c r="U106">
        <v>0.85828180250214603</v>
      </c>
      <c r="V106">
        <v>0.81721241934725597</v>
      </c>
      <c r="W106">
        <v>0.77165040189409995</v>
      </c>
      <c r="Y106" s="152">
        <v>0</v>
      </c>
      <c r="Z106" s="153">
        <v>5.4187657798118335E-2</v>
      </c>
      <c r="AA106" s="153">
        <v>0.22659568197647062</v>
      </c>
      <c r="AB106" s="153">
        <v>0.32134283449038026</v>
      </c>
      <c r="AC106" s="153">
        <v>0.3212847232177154</v>
      </c>
      <c r="AD106" s="153">
        <v>0.30822329127388742</v>
      </c>
      <c r="AE106" s="153">
        <v>0.23836284269970051</v>
      </c>
      <c r="AF106" s="153">
        <v>0.17305934870896433</v>
      </c>
      <c r="AG106" s="154">
        <v>0.11118082520565306</v>
      </c>
    </row>
    <row r="107" spans="1:33" ht="15.75" thickBot="1" x14ac:dyDescent="0.3">
      <c r="A107" s="146" t="s">
        <v>186</v>
      </c>
      <c r="B107" s="147" t="s">
        <v>209</v>
      </c>
      <c r="C107" s="147">
        <f t="shared" si="173"/>
        <v>1</v>
      </c>
      <c r="D107" s="147">
        <f t="shared" si="174"/>
        <v>0.88</v>
      </c>
      <c r="E107" s="147">
        <f t="shared" si="175"/>
        <v>0.88051808179289992</v>
      </c>
      <c r="F107" s="147">
        <f t="shared" si="176"/>
        <v>0.94938194259831599</v>
      </c>
      <c r="G107" s="147">
        <f t="shared" si="177"/>
        <v>0.92462251012382002</v>
      </c>
      <c r="H107" s="147">
        <f t="shared" si="178"/>
        <v>0.89421357997788697</v>
      </c>
      <c r="I107" s="147">
        <f t="shared" si="179"/>
        <v>0.85828180250214603</v>
      </c>
      <c r="J107" s="147">
        <f t="shared" si="180"/>
        <v>0.81721241934725597</v>
      </c>
      <c r="K107" s="147">
        <f t="shared" si="181"/>
        <v>0.77165040189409995</v>
      </c>
      <c r="O107" s="106">
        <v>1</v>
      </c>
      <c r="P107" s="106">
        <v>0.88</v>
      </c>
      <c r="Q107" s="106">
        <v>0.88051808179289992</v>
      </c>
      <c r="R107">
        <v>0.94938194259831599</v>
      </c>
      <c r="S107">
        <v>0.92462251012382002</v>
      </c>
      <c r="T107">
        <v>0.89421357997788697</v>
      </c>
      <c r="U107">
        <v>0.85828180250214603</v>
      </c>
      <c r="V107">
        <v>0.81721241934725597</v>
      </c>
      <c r="W107">
        <v>0.77165040189409995</v>
      </c>
      <c r="Y107" s="155">
        <v>0</v>
      </c>
      <c r="Z107" s="156">
        <v>-0.15607547905086194</v>
      </c>
      <c r="AA107" s="156">
        <v>6.4659798240522814E-2</v>
      </c>
      <c r="AB107" s="156">
        <v>0.16038130806333137</v>
      </c>
      <c r="AC107" s="156">
        <v>0.21249782269811049</v>
      </c>
      <c r="AD107" s="156">
        <v>0.16041052438463152</v>
      </c>
      <c r="AE107" s="156">
        <v>8.5697189405846447E-2</v>
      </c>
      <c r="AF107" s="156">
        <v>3.6277762561307431E-4</v>
      </c>
      <c r="AG107" s="157">
        <v>-1.4777717345466138E-2</v>
      </c>
    </row>
    <row r="108" spans="1:33" x14ac:dyDescent="0.25">
      <c r="A108" s="136" t="s">
        <v>192</v>
      </c>
      <c r="B108" s="137" t="s">
        <v>210</v>
      </c>
      <c r="C108" s="137">
        <f t="shared" ref="C108:C112" si="182">IF(ABS(Y108)&lt;0.05,O108,IF(ABS(Y108)&lt;0.1,O108*(1-(Y108/$M$3)),O108*(1-(Y108/($M$3/2)))))</f>
        <v>1</v>
      </c>
      <c r="D108" s="137">
        <f t="shared" ref="D108:D112" si="183">IF(ABS(Z108)&lt;0.05,P108,IF(ABS(Z108)&lt;0.1,P108*(1-(Z108/$M$3)),P108*(1-(Z108/($M$3/2)))))</f>
        <v>0.79681981369725152</v>
      </c>
      <c r="E108" s="137">
        <f t="shared" ref="E108:E112" si="184">IF(ABS(AA108)&lt;0.05,Q108,IF(ABS(AA108)&lt;0.1,Q108*(1-(AA108/$M$3)),Q108*(1-(AA108/($M$3/2)))))</f>
        <v>0.71862799523082033</v>
      </c>
      <c r="F108" s="137">
        <f t="shared" ref="F108:F112" si="185">IF(ABS(AB108)&lt;0.05,R108,IF(ABS(AB108)&lt;0.1,R108*(1-(AB108/$M$3)),R108*(1-(AB108/($M$3/2)))))</f>
        <v>0.71235028719946059</v>
      </c>
      <c r="G108" s="137">
        <f t="shared" ref="G108:G112" si="186">IF(ABS(AC108)&lt;0.05,S108,IF(ABS(AC108)&lt;0.1,S108*(1-(AC108/$M$3)),S108*(1-(AC108/($M$3/2)))))</f>
        <v>0.63000035007052002</v>
      </c>
      <c r="H108" s="137">
        <f t="shared" ref="H108:H112" si="187">IF(ABS(AD108)&lt;0.05,T108,IF(ABS(AD108)&lt;0.1,T108*(1-(AD108/$M$3)),T108*(1-(AD108/($M$3/2)))))</f>
        <v>0.58312051671149201</v>
      </c>
      <c r="I108" s="137">
        <f t="shared" ref="I108:I112" si="188">IF(ABS(AE108)&lt;0.05,U108,IF(ABS(AE108)&lt;0.1,U108*(1-(AE108/$M$3)),U108*(1-(AE108/($M$3/2)))))</f>
        <v>0.49031497626363046</v>
      </c>
      <c r="J108" s="137">
        <f t="shared" ref="J108:J112" si="189">IF(ABS(AF108)&lt;0.05,V108,IF(ABS(AF108)&lt;0.1,V108*(1-(AF108/$M$3)),V108*(1-(AF108/($M$3/2)))))</f>
        <v>0.3710639514823314</v>
      </c>
      <c r="K108" s="137">
        <f t="shared" ref="K108:K112" si="190">IF(ABS(AG108)&lt;0.05,W108,IF(ABS(AG108)&lt;0.1,W108*(1-(AG108/$M$3)),W108*(1-(AG108/($M$3/2)))))</f>
        <v>0.24483945518152833</v>
      </c>
      <c r="O108" s="106">
        <v>1</v>
      </c>
      <c r="P108" s="106">
        <v>0.81206171578467201</v>
      </c>
      <c r="Q108" s="106">
        <v>0.71862799523082033</v>
      </c>
      <c r="R108">
        <v>0.73671577654905018</v>
      </c>
      <c r="S108">
        <v>0.65006993665764423</v>
      </c>
      <c r="T108">
        <v>0.63255246974392698</v>
      </c>
      <c r="U108">
        <v>0.50629600491102478</v>
      </c>
      <c r="V108">
        <v>0.3710639514823314</v>
      </c>
      <c r="W108">
        <v>0.24483945518152833</v>
      </c>
      <c r="Y108" s="149">
        <v>0</v>
      </c>
      <c r="Z108" s="150">
        <v>5.6308166452691683E-2</v>
      </c>
      <c r="AA108" s="150">
        <v>1.0277819856575424E-2</v>
      </c>
      <c r="AB108" s="150">
        <v>9.9219360268311213E-2</v>
      </c>
      <c r="AC108" s="150">
        <v>9.2618895854402861E-2</v>
      </c>
      <c r="AD108" s="150">
        <v>0.1172202040072175</v>
      </c>
      <c r="AE108" s="150">
        <v>9.4693786791006596E-2</v>
      </c>
      <c r="AF108" s="150">
        <v>4.8278055252108348E-2</v>
      </c>
      <c r="AG108" s="151">
        <v>3.8208477974537788E-2</v>
      </c>
    </row>
    <row r="109" spans="1:33" x14ac:dyDescent="0.25">
      <c r="A109" s="139" t="s">
        <v>192</v>
      </c>
      <c r="B109" s="134" t="s">
        <v>204</v>
      </c>
      <c r="C109" s="134">
        <f t="shared" si="182"/>
        <v>1</v>
      </c>
      <c r="D109" s="134">
        <f t="shared" si="183"/>
        <v>0.98525122182916636</v>
      </c>
      <c r="E109" s="134">
        <f t="shared" si="184"/>
        <v>0.90439189241597506</v>
      </c>
      <c r="F109" s="134">
        <f t="shared" si="185"/>
        <v>0.92941582100185305</v>
      </c>
      <c r="G109" s="134">
        <f t="shared" si="186"/>
        <v>0.75159426376777405</v>
      </c>
      <c r="H109" s="134">
        <f t="shared" si="187"/>
        <v>0.70772247872065519</v>
      </c>
      <c r="I109" s="134">
        <f t="shared" si="188"/>
        <v>0.66822598915157561</v>
      </c>
      <c r="J109" s="134">
        <f t="shared" si="189"/>
        <v>0.49967457033205914</v>
      </c>
      <c r="K109" s="134">
        <f t="shared" si="190"/>
        <v>0.39851399493535672</v>
      </c>
      <c r="O109" s="106">
        <v>1</v>
      </c>
      <c r="P109" s="106">
        <v>1.0053708453732129</v>
      </c>
      <c r="Q109" s="106">
        <v>0.90439189241597506</v>
      </c>
      <c r="R109">
        <v>0.95655798029848327</v>
      </c>
      <c r="S109">
        <v>0.81251236170783514</v>
      </c>
      <c r="T109">
        <v>0.76295834857381595</v>
      </c>
      <c r="U109">
        <v>0.68304183246115624</v>
      </c>
      <c r="V109">
        <v>0.49967457033205914</v>
      </c>
      <c r="W109">
        <v>0.39851399493535672</v>
      </c>
      <c r="Y109" s="152">
        <v>0</v>
      </c>
      <c r="Z109" s="153">
        <v>6.0036424280567963E-2</v>
      </c>
      <c r="AA109" s="153">
        <v>-1.7747736661999431E-2</v>
      </c>
      <c r="AB109" s="153">
        <v>8.5124456192903916E-2</v>
      </c>
      <c r="AC109" s="153">
        <v>0.11246246976233594</v>
      </c>
      <c r="AD109" s="153">
        <v>0.10859544945620997</v>
      </c>
      <c r="AE109" s="153">
        <v>6.5072924989948391E-2</v>
      </c>
      <c r="AF109" s="153">
        <v>-1.4005350192227513E-2</v>
      </c>
      <c r="AG109" s="154">
        <v>3.6149976589494676E-2</v>
      </c>
    </row>
    <row r="110" spans="1:33" x14ac:dyDescent="0.25">
      <c r="A110" s="141" t="s">
        <v>192</v>
      </c>
      <c r="B110" s="135" t="s">
        <v>205</v>
      </c>
      <c r="C110" s="135">
        <f t="shared" si="182"/>
        <v>1</v>
      </c>
      <c r="D110" s="135">
        <f t="shared" si="183"/>
        <v>0.93543711607323698</v>
      </c>
      <c r="E110" s="135">
        <f t="shared" si="184"/>
        <v>0.97047393061019227</v>
      </c>
      <c r="F110" s="135">
        <f t="shared" si="185"/>
        <v>1.0327454977012089</v>
      </c>
      <c r="G110" s="135">
        <f t="shared" si="186"/>
        <v>0.94784432808319408</v>
      </c>
      <c r="H110" s="135">
        <f t="shared" si="187"/>
        <v>0.85170749915101784</v>
      </c>
      <c r="I110" s="135">
        <f t="shared" si="188"/>
        <v>0.66909617273481437</v>
      </c>
      <c r="J110" s="135">
        <f t="shared" si="189"/>
        <v>0.48551937574188042</v>
      </c>
      <c r="K110" s="135">
        <f t="shared" si="190"/>
        <v>0.34444147065615921</v>
      </c>
      <c r="O110" s="106">
        <v>1</v>
      </c>
      <c r="P110" s="106">
        <v>0.95605785767720497</v>
      </c>
      <c r="Q110" s="106">
        <v>0.97047393061019227</v>
      </c>
      <c r="R110">
        <v>1.0654109388941544</v>
      </c>
      <c r="S110">
        <v>1.0220782108390709</v>
      </c>
      <c r="T110">
        <v>0.9159229805207576</v>
      </c>
      <c r="U110">
        <v>0.68527196320096673</v>
      </c>
      <c r="V110">
        <v>0.48551937574188042</v>
      </c>
      <c r="W110">
        <v>0.34444147065615921</v>
      </c>
      <c r="Y110" s="152">
        <v>0</v>
      </c>
      <c r="Z110" s="153">
        <v>6.4705524163780045E-2</v>
      </c>
      <c r="AA110" s="153">
        <v>-3.5260529529388795E-2</v>
      </c>
      <c r="AB110" s="153">
        <v>9.1979836137736151E-2</v>
      </c>
      <c r="AC110" s="153">
        <v>0.10894550236268347</v>
      </c>
      <c r="AD110" s="153">
        <v>0.10516519849719688</v>
      </c>
      <c r="AE110" s="153">
        <v>7.0814762611593848E-2</v>
      </c>
      <c r="AF110" s="153">
        <v>2.0975850989529081E-2</v>
      </c>
      <c r="AG110" s="154">
        <v>2.5709219851041291E-2</v>
      </c>
    </row>
    <row r="111" spans="1:33" x14ac:dyDescent="0.25">
      <c r="A111" s="139" t="s">
        <v>192</v>
      </c>
      <c r="B111" s="134" t="s">
        <v>198</v>
      </c>
      <c r="C111" s="134">
        <f t="shared" si="182"/>
        <v>1</v>
      </c>
      <c r="D111" s="134">
        <f t="shared" si="183"/>
        <v>1.0331943262487961</v>
      </c>
      <c r="E111" s="134">
        <f t="shared" si="184"/>
        <v>1.1121496667279043</v>
      </c>
      <c r="F111" s="134">
        <f t="shared" si="185"/>
        <v>0.90392754494552563</v>
      </c>
      <c r="G111" s="134">
        <f t="shared" si="186"/>
        <v>0.78555403304272386</v>
      </c>
      <c r="H111" s="134">
        <f t="shared" si="187"/>
        <v>0.70874844003616666</v>
      </c>
      <c r="I111" s="134">
        <f t="shared" si="188"/>
        <v>0.59213715025219604</v>
      </c>
      <c r="J111" s="134">
        <f t="shared" si="189"/>
        <v>0.46005905094790506</v>
      </c>
      <c r="K111" s="134">
        <f t="shared" si="190"/>
        <v>0.31709250742074901</v>
      </c>
      <c r="O111" s="106">
        <v>1</v>
      </c>
      <c r="P111" s="106">
        <v>1.0554649425201974</v>
      </c>
      <c r="Q111" s="106">
        <v>1.1121496667279043</v>
      </c>
      <c r="R111">
        <v>0.9327616545400288</v>
      </c>
      <c r="S111">
        <v>0.80666514517880195</v>
      </c>
      <c r="T111">
        <v>0.73139835057712677</v>
      </c>
      <c r="U111">
        <v>0.60942522001232802</v>
      </c>
      <c r="V111">
        <v>0.46953030116963951</v>
      </c>
      <c r="W111">
        <v>0.31709250742074901</v>
      </c>
      <c r="Y111" s="152">
        <v>0</v>
      </c>
      <c r="Z111" s="153">
        <v>6.3300869714036354E-2</v>
      </c>
      <c r="AA111" s="153">
        <v>4.5280970561279651E-2</v>
      </c>
      <c r="AB111" s="153">
        <v>9.273786970388076E-2</v>
      </c>
      <c r="AC111" s="153">
        <v>7.8512548591889122E-2</v>
      </c>
      <c r="AD111" s="153">
        <v>9.2903862265020135E-2</v>
      </c>
      <c r="AE111" s="153">
        <v>8.5103483704443178E-2</v>
      </c>
      <c r="AF111" s="153">
        <v>6.0515265137142851E-2</v>
      </c>
      <c r="AG111" s="154">
        <v>3.6513375340136704E-2</v>
      </c>
    </row>
    <row r="112" spans="1:33" x14ac:dyDescent="0.25">
      <c r="A112" s="141" t="s">
        <v>192</v>
      </c>
      <c r="B112" s="135" t="s">
        <v>203</v>
      </c>
      <c r="C112" s="135">
        <f t="shared" si="182"/>
        <v>1</v>
      </c>
      <c r="D112" s="135">
        <f t="shared" si="183"/>
        <v>0.69968856979366889</v>
      </c>
      <c r="E112" s="135">
        <f t="shared" si="184"/>
        <v>0.66541318892033419</v>
      </c>
      <c r="F112" s="135">
        <f t="shared" si="185"/>
        <v>0.55240318811780853</v>
      </c>
      <c r="G112" s="135">
        <f t="shared" si="186"/>
        <v>0.37456061000551677</v>
      </c>
      <c r="H112" s="135">
        <f t="shared" si="187"/>
        <v>0.29395754946362884</v>
      </c>
      <c r="I112" s="135">
        <f t="shared" si="188"/>
        <v>0.23179870043449508</v>
      </c>
      <c r="J112" s="135">
        <f t="shared" si="189"/>
        <v>0.19918483826694888</v>
      </c>
      <c r="K112" s="135">
        <f t="shared" si="190"/>
        <v>0.15486781524025289</v>
      </c>
      <c r="O112" s="106">
        <v>1</v>
      </c>
      <c r="P112" s="106">
        <v>0.69968856979366889</v>
      </c>
      <c r="Q112" s="106">
        <v>0.66541318892033419</v>
      </c>
      <c r="R112">
        <v>0.55240318811780853</v>
      </c>
      <c r="S112">
        <v>0.36400340261576636</v>
      </c>
      <c r="T112">
        <v>0.29395754946362884</v>
      </c>
      <c r="U112">
        <v>0.23179870043449508</v>
      </c>
      <c r="V112">
        <v>0.19918483826694888</v>
      </c>
      <c r="W112">
        <v>0.15486781524025289</v>
      </c>
      <c r="Y112" s="152">
        <v>0</v>
      </c>
      <c r="Z112" s="153">
        <v>4.083556358497422E-2</v>
      </c>
      <c r="AA112" s="153">
        <v>3.5732539202595184E-2</v>
      </c>
      <c r="AB112" s="153">
        <v>3.7599919966851698E-2</v>
      </c>
      <c r="AC112" s="153">
        <v>-8.7009137666449216E-2</v>
      </c>
      <c r="AD112" s="153">
        <v>-2.6657144642725998E-2</v>
      </c>
      <c r="AE112" s="153">
        <v>1.9571768940676904E-2</v>
      </c>
      <c r="AF112" s="153">
        <v>3.5788560776971026E-2</v>
      </c>
      <c r="AG112" s="154">
        <v>2.7249723589956646E-2</v>
      </c>
    </row>
    <row r="113" spans="1:33" x14ac:dyDescent="0.25">
      <c r="A113" s="141"/>
      <c r="B113" s="135"/>
      <c r="C113" s="135"/>
      <c r="D113" s="135"/>
      <c r="E113" s="135"/>
      <c r="F113" s="135"/>
      <c r="G113" s="135"/>
      <c r="H113" s="135"/>
      <c r="I113" s="135"/>
      <c r="J113" s="135"/>
      <c r="K113" s="135"/>
      <c r="Y113" s="152">
        <v>0</v>
      </c>
      <c r="Z113" s="153">
        <v>0.45627674501116183</v>
      </c>
      <c r="AA113" s="153">
        <v>0.10749915227224194</v>
      </c>
      <c r="AB113" s="153">
        <v>0.22851120712223066</v>
      </c>
      <c r="AC113" s="153">
        <v>0.21053521718707663</v>
      </c>
      <c r="AD113" s="153">
        <v>0.4231412916131127</v>
      </c>
      <c r="AE113" s="153">
        <v>0.63119535766343449</v>
      </c>
      <c r="AF113" s="153">
        <v>0.94526464782315722</v>
      </c>
      <c r="AG113" s="154">
        <v>1.2531252081656805</v>
      </c>
    </row>
    <row r="114" spans="1:33" x14ac:dyDescent="0.25">
      <c r="A114" s="139" t="s">
        <v>192</v>
      </c>
      <c r="B114" s="134" t="s">
        <v>206</v>
      </c>
      <c r="C114" s="134">
        <f t="shared" ref="C114:C119" si="191">IF(ABS(Y114)&lt;0.05,O114,IF(ABS(Y114)&lt;0.1,O114*(1-(Y114/$M$3)),O114*(1-(Y114/($M$3/2)))))</f>
        <v>1</v>
      </c>
      <c r="D114" s="134">
        <f t="shared" ref="D114:D119" si="192">IF(ABS(Z114)&lt;0.05,P114,IF(ABS(Z114)&lt;0.1,P114*(1-(Z114/$M$3)),P114*(1-(Z114/($M$3/2)))))</f>
        <v>0.7051558607782521</v>
      </c>
      <c r="E114" s="134">
        <f t="shared" ref="E114:E119" si="193">IF(ABS(AA114)&lt;0.05,Q114,IF(ABS(AA114)&lt;0.1,Q114*(1-(AA114/$M$3)),Q114*(1-(AA114/($M$3/2)))))</f>
        <v>0.66772706614904442</v>
      </c>
      <c r="F114" s="134">
        <f t="shared" ref="F114:F119" si="194">IF(ABS(AB114)&lt;0.05,R114,IF(ABS(AB114)&lt;0.1,R114*(1-(AB114/$M$3)),R114*(1-(AB114/($M$3/2)))))</f>
        <v>0.6435089018847775</v>
      </c>
      <c r="G114" s="134">
        <f t="shared" ref="G114:G119" si="195">IF(ABS(AC114)&lt;0.05,S114,IF(ABS(AC114)&lt;0.1,S114*(1-(AC114/$M$3)),S114*(1-(AC114/($M$3/2)))))</f>
        <v>0.54942008618148097</v>
      </c>
      <c r="H114" s="134">
        <f t="shared" ref="H114:H119" si="196">IF(ABS(AD114)&lt;0.05,T114,IF(ABS(AD114)&lt;0.1,T114*(1-(AD114/$M$3)),T114*(1-(AD114/($M$3/2)))))</f>
        <v>0.46288933277501165</v>
      </c>
      <c r="I114" s="134">
        <f t="shared" ref="I114:I119" si="197">IF(ABS(AE114)&lt;0.05,U114,IF(ABS(AE114)&lt;0.1,U114*(1-(AE114/$M$3)),U114*(1-(AE114/($M$3/2)))))</f>
        <v>0.39039917455885442</v>
      </c>
      <c r="J114" s="134">
        <f t="shared" ref="J114:J119" si="198">IF(ABS(AF114)&lt;0.05,V114,IF(ABS(AF114)&lt;0.1,V114*(1-(AF114/$M$3)),V114*(1-(AF114/($M$3/2)))))</f>
        <v>0.32161436577259545</v>
      </c>
      <c r="K114" s="134">
        <f t="shared" ref="K114:K119" si="199">IF(ABS(AG114)&lt;0.05,W114,IF(ABS(AG114)&lt;0.1,W114*(1-(AG114/$M$3)),W114*(1-(AG114/($M$3/2)))))</f>
        <v>0.25994352224634415</v>
      </c>
      <c r="O114" s="106">
        <v>1</v>
      </c>
      <c r="P114" s="106">
        <v>0.7051558607782521</v>
      </c>
      <c r="Q114" s="106">
        <v>0.66772706614904442</v>
      </c>
      <c r="R114">
        <v>0.65605557237355061</v>
      </c>
      <c r="S114">
        <v>0.54942008618148097</v>
      </c>
      <c r="T114">
        <v>0.46288933277501165</v>
      </c>
      <c r="U114">
        <v>0.39039917455885442</v>
      </c>
      <c r="V114">
        <v>0.32161436577259545</v>
      </c>
      <c r="W114">
        <v>0.25994352224634415</v>
      </c>
      <c r="Y114" s="152">
        <v>0</v>
      </c>
      <c r="Z114" s="153">
        <v>-2.9855301618612606E-2</v>
      </c>
      <c r="AA114" s="153">
        <v>-4.3763482658178081E-2</v>
      </c>
      <c r="AB114" s="153">
        <v>5.7373205946778631E-2</v>
      </c>
      <c r="AC114" s="153">
        <v>3.7185149320000298E-2</v>
      </c>
      <c r="AD114" s="153">
        <v>3.8799977675432029E-2</v>
      </c>
      <c r="AE114" s="153">
        <v>2.7835274263540443E-2</v>
      </c>
      <c r="AF114" s="153">
        <v>1.9591679371998145E-2</v>
      </c>
      <c r="AG114" s="154">
        <v>3.2459370381657379E-3</v>
      </c>
    </row>
    <row r="115" spans="1:33" x14ac:dyDescent="0.25">
      <c r="A115" s="141" t="s">
        <v>192</v>
      </c>
      <c r="B115" s="135" t="s">
        <v>201</v>
      </c>
      <c r="C115" s="135">
        <f t="shared" si="191"/>
        <v>1</v>
      </c>
      <c r="D115" s="135">
        <f t="shared" si="192"/>
        <v>0.79416567097608748</v>
      </c>
      <c r="E115" s="135">
        <f t="shared" si="193"/>
        <v>0.71484117672249992</v>
      </c>
      <c r="F115" s="135">
        <f t="shared" si="194"/>
        <v>0.66118806853496825</v>
      </c>
      <c r="G115" s="135">
        <f t="shared" si="195"/>
        <v>0.59919623463421512</v>
      </c>
      <c r="H115" s="135">
        <f t="shared" si="196"/>
        <v>0.53702025012981092</v>
      </c>
      <c r="I115" s="135">
        <f t="shared" si="197"/>
        <v>0.4463787170128144</v>
      </c>
      <c r="J115" s="135">
        <f t="shared" si="198"/>
        <v>0.39594511373878588</v>
      </c>
      <c r="K115" s="135">
        <f t="shared" si="199"/>
        <v>0.35140433879906696</v>
      </c>
      <c r="O115" s="106">
        <v>1</v>
      </c>
      <c r="P115" s="106">
        <v>0.79416567097608748</v>
      </c>
      <c r="Q115" s="106">
        <v>0.69602909254400236</v>
      </c>
      <c r="R115">
        <v>0.66118806853496825</v>
      </c>
      <c r="S115">
        <v>0.58921632388016354</v>
      </c>
      <c r="T115">
        <v>0.53702025012981092</v>
      </c>
      <c r="U115">
        <v>0.4463787170128144</v>
      </c>
      <c r="V115">
        <v>0.39594511373878588</v>
      </c>
      <c r="W115">
        <v>0.35140433879906696</v>
      </c>
      <c r="Y115" s="152">
        <v>0</v>
      </c>
      <c r="Z115" s="153">
        <v>-1.0601594918841476E-2</v>
      </c>
      <c r="AA115" s="153">
        <v>-8.1083180487781847E-2</v>
      </c>
      <c r="AB115" s="153">
        <v>-1.4375155229321784E-2</v>
      </c>
      <c r="AC115" s="153">
        <v>-5.0812801765220163E-2</v>
      </c>
      <c r="AD115" s="153">
        <v>-3.7977231187390763E-2</v>
      </c>
      <c r="AE115" s="153">
        <v>-5.8001859342317929E-3</v>
      </c>
      <c r="AF115" s="153">
        <v>-1.0415050027147181E-2</v>
      </c>
      <c r="AG115" s="154">
        <v>-4.1126023459506769E-3</v>
      </c>
    </row>
    <row r="116" spans="1:33" x14ac:dyDescent="0.25">
      <c r="A116" s="139" t="s">
        <v>192</v>
      </c>
      <c r="B116" s="134" t="s">
        <v>202</v>
      </c>
      <c r="C116" s="134">
        <f t="shared" si="191"/>
        <v>1</v>
      </c>
      <c r="D116" s="134">
        <f t="shared" si="192"/>
        <v>0.68742100397147388</v>
      </c>
      <c r="E116" s="134">
        <f t="shared" si="193"/>
        <v>0.70906033895400933</v>
      </c>
      <c r="F116" s="134">
        <f t="shared" si="194"/>
        <v>0.61403310777123432</v>
      </c>
      <c r="G116" s="134">
        <f t="shared" si="195"/>
        <v>0.48370461078054744</v>
      </c>
      <c r="H116" s="134">
        <f t="shared" si="196"/>
        <v>0.43249034271695619</v>
      </c>
      <c r="I116" s="134">
        <f t="shared" si="197"/>
        <v>0.40937753961660905</v>
      </c>
      <c r="J116" s="134">
        <f t="shared" si="198"/>
        <v>0.35762305085028645</v>
      </c>
      <c r="K116" s="134">
        <f t="shared" si="199"/>
        <v>0.33017634403743618</v>
      </c>
      <c r="O116" s="106">
        <v>1</v>
      </c>
      <c r="P116" s="106">
        <v>0.68742100397147388</v>
      </c>
      <c r="Q116" s="106">
        <v>0.70906033895400933</v>
      </c>
      <c r="R116">
        <v>0.61403310777123432</v>
      </c>
      <c r="S116">
        <v>0.48370461078054744</v>
      </c>
      <c r="T116">
        <v>0.43998014159367266</v>
      </c>
      <c r="U116">
        <v>0.40937753961660905</v>
      </c>
      <c r="V116">
        <v>0.35762305085028645</v>
      </c>
      <c r="W116">
        <v>0.33017634403743618</v>
      </c>
      <c r="Y116" s="152">
        <v>0</v>
      </c>
      <c r="Z116" s="153">
        <v>1.1378338903398443E-2</v>
      </c>
      <c r="AA116" s="153">
        <v>-3.1295763105181194E-2</v>
      </c>
      <c r="AB116" s="153">
        <v>3.2870955169273283E-2</v>
      </c>
      <c r="AC116" s="153">
        <v>4.9289468544694945E-2</v>
      </c>
      <c r="AD116" s="153">
        <v>5.1069115412259197E-2</v>
      </c>
      <c r="AE116" s="153">
        <v>3.0376005123291631E-2</v>
      </c>
      <c r="AF116" s="153">
        <v>1.7110972939791955E-2</v>
      </c>
      <c r="AG116" s="154">
        <v>-1.3747774125053287E-3</v>
      </c>
    </row>
    <row r="117" spans="1:33" x14ac:dyDescent="0.25">
      <c r="A117" s="141" t="s">
        <v>192</v>
      </c>
      <c r="B117" s="135" t="s">
        <v>200</v>
      </c>
      <c r="C117" s="135">
        <f t="shared" si="191"/>
        <v>1</v>
      </c>
      <c r="D117" s="135">
        <f t="shared" si="192"/>
        <v>0.82079869255345128</v>
      </c>
      <c r="E117" s="135">
        <f t="shared" si="193"/>
        <v>0.63724556213364081</v>
      </c>
      <c r="F117" s="135">
        <f t="shared" si="194"/>
        <v>0.63755367711075228</v>
      </c>
      <c r="G117" s="135">
        <f t="shared" si="195"/>
        <v>0.56881742374813204</v>
      </c>
      <c r="H117" s="135">
        <f t="shared" si="196"/>
        <v>0.49788912261716378</v>
      </c>
      <c r="I117" s="135">
        <f t="shared" si="197"/>
        <v>0.40475459953834642</v>
      </c>
      <c r="J117" s="135">
        <f t="shared" si="198"/>
        <v>0.34722200623296262</v>
      </c>
      <c r="K117" s="135">
        <f t="shared" si="199"/>
        <v>0.30555297507637158</v>
      </c>
      <c r="O117" s="106">
        <v>1</v>
      </c>
      <c r="P117" s="106">
        <v>0.82079869255345128</v>
      </c>
      <c r="Q117" s="106">
        <v>0.62562100257948949</v>
      </c>
      <c r="R117">
        <v>0.63755367711075228</v>
      </c>
      <c r="S117">
        <v>0.56881742374813204</v>
      </c>
      <c r="T117">
        <v>0.49788912261716378</v>
      </c>
      <c r="U117">
        <v>0.40475459953834642</v>
      </c>
      <c r="V117">
        <v>0.34722200623296262</v>
      </c>
      <c r="W117">
        <v>0.30555297507637158</v>
      </c>
      <c r="Y117" s="152">
        <v>0</v>
      </c>
      <c r="Z117" s="153">
        <v>7.6571114111424103E-4</v>
      </c>
      <c r="AA117" s="153">
        <v>-5.5742499881984479E-2</v>
      </c>
      <c r="AB117" s="153">
        <v>-4.8820232381342268E-2</v>
      </c>
      <c r="AC117" s="153">
        <v>-2.9569776587143149E-2</v>
      </c>
      <c r="AD117" s="153">
        <v>-2.2674616788393716E-2</v>
      </c>
      <c r="AE117" s="153">
        <v>-1.5607805418445447E-2</v>
      </c>
      <c r="AF117" s="153">
        <v>1.2415160733836863E-2</v>
      </c>
      <c r="AG117" s="154">
        <v>2.2451912084293771E-2</v>
      </c>
    </row>
    <row r="118" spans="1:33" x14ac:dyDescent="0.25">
      <c r="A118" s="139" t="s">
        <v>192</v>
      </c>
      <c r="B118" s="134" t="s">
        <v>211</v>
      </c>
      <c r="C118" s="134">
        <f t="shared" si="191"/>
        <v>1</v>
      </c>
      <c r="D118" s="134">
        <f t="shared" si="192"/>
        <v>0.75282724500952236</v>
      </c>
      <c r="E118" s="134">
        <f t="shared" si="193"/>
        <v>0.71821070019553146</v>
      </c>
      <c r="F118" s="134">
        <f t="shared" si="194"/>
        <v>0.69941476553744419</v>
      </c>
      <c r="G118" s="134">
        <f t="shared" si="195"/>
        <v>0.61146413840277269</v>
      </c>
      <c r="H118" s="134">
        <f t="shared" si="196"/>
        <v>0.53452978472659518</v>
      </c>
      <c r="I118" s="134">
        <f t="shared" si="197"/>
        <v>0.45574931763176002</v>
      </c>
      <c r="J118" s="134">
        <f t="shared" si="198"/>
        <v>0.39753784417139654</v>
      </c>
      <c r="K118" s="134">
        <f t="shared" si="199"/>
        <v>0.3633490602064729</v>
      </c>
      <c r="O118" s="106">
        <v>1</v>
      </c>
      <c r="P118" s="106">
        <v>0.75282724500952236</v>
      </c>
      <c r="Q118" s="106">
        <v>0.70324589657282766</v>
      </c>
      <c r="R118">
        <v>0.69941476553744419</v>
      </c>
      <c r="S118">
        <v>0.61146413840277269</v>
      </c>
      <c r="T118">
        <v>0.53452978472659518</v>
      </c>
      <c r="U118">
        <v>0.45574931763176002</v>
      </c>
      <c r="V118">
        <v>0.39753784417139654</v>
      </c>
      <c r="W118">
        <v>0.3633490602064729</v>
      </c>
      <c r="Y118" s="152">
        <v>0</v>
      </c>
      <c r="Z118" s="153">
        <v>-3.9794918222678926E-3</v>
      </c>
      <c r="AA118" s="153">
        <v>-6.3838852223522591E-2</v>
      </c>
      <c r="AB118" s="153">
        <v>2.0898492741774063E-2</v>
      </c>
      <c r="AC118" s="153">
        <v>2.66478310258806E-2</v>
      </c>
      <c r="AD118" s="153">
        <v>3.8430861250186209E-2</v>
      </c>
      <c r="AE118" s="153">
        <v>2.1709735037416206E-2</v>
      </c>
      <c r="AF118" s="153">
        <v>2.2874475124884743E-2</v>
      </c>
      <c r="AG118" s="154">
        <v>3.9643607828756143E-3</v>
      </c>
    </row>
    <row r="119" spans="1:33" x14ac:dyDescent="0.25">
      <c r="A119" s="141" t="s">
        <v>192</v>
      </c>
      <c r="B119" s="135" t="s">
        <v>199</v>
      </c>
      <c r="C119" s="135">
        <f t="shared" si="191"/>
        <v>1</v>
      </c>
      <c r="D119" s="135">
        <f t="shared" si="192"/>
        <v>3.7508241032071408</v>
      </c>
      <c r="E119" s="135">
        <f t="shared" si="193"/>
        <v>4.7039905343712514</v>
      </c>
      <c r="F119" s="135">
        <f t="shared" si="194"/>
        <v>9.6641950574442799</v>
      </c>
      <c r="G119" s="135">
        <f t="shared" si="195"/>
        <v>11.545919030235551</v>
      </c>
      <c r="H119" s="135">
        <f t="shared" si="196"/>
        <v>15.156095038726699</v>
      </c>
      <c r="I119" s="135">
        <f t="shared" si="197"/>
        <v>14.367497900848596</v>
      </c>
      <c r="J119" s="135">
        <f t="shared" si="198"/>
        <v>14.268553192214581</v>
      </c>
      <c r="K119" s="135">
        <f t="shared" si="199"/>
        <v>18.330212764628676</v>
      </c>
      <c r="O119" s="106">
        <v>1</v>
      </c>
      <c r="P119" s="106">
        <v>3.4607236287247294</v>
      </c>
      <c r="Q119" s="106">
        <v>4.0970245120096136</v>
      </c>
      <c r="R119">
        <v>8.4439840434199684</v>
      </c>
      <c r="S119">
        <v>10.027997241541811</v>
      </c>
      <c r="T119">
        <v>12.649920061924622</v>
      </c>
      <c r="U119">
        <v>11.800578705668864</v>
      </c>
      <c r="V119">
        <v>11.387486785151607</v>
      </c>
      <c r="W119">
        <v>14.033479303935609</v>
      </c>
      <c r="Y119" s="152">
        <v>0</v>
      </c>
      <c r="Z119" s="153">
        <v>-0.12573980427439357</v>
      </c>
      <c r="AA119" s="153">
        <v>-0.22222201279822862</v>
      </c>
      <c r="AB119" s="153">
        <v>-0.21675982707034519</v>
      </c>
      <c r="AC119" s="153">
        <v>-0.22705258370120335</v>
      </c>
      <c r="AD119" s="153">
        <v>-0.29717677635910394</v>
      </c>
      <c r="AE119" s="153">
        <v>-0.32628728546337488</v>
      </c>
      <c r="AF119" s="153">
        <v>-0.37950424813923733</v>
      </c>
      <c r="AG119" s="154">
        <v>-0.45926602031130731</v>
      </c>
    </row>
    <row r="120" spans="1:33" x14ac:dyDescent="0.25">
      <c r="A120" s="139" t="s">
        <v>192</v>
      </c>
      <c r="B120" s="134" t="s">
        <v>207</v>
      </c>
      <c r="C120" s="134">
        <f t="shared" ref="C120:C122" si="200">O120</f>
        <v>1</v>
      </c>
      <c r="D120" s="134">
        <f t="shared" ref="D120:D122" si="201">P120</f>
        <v>0.72</v>
      </c>
      <c r="E120" s="134">
        <f t="shared" ref="E120:E122" si="202">Q120</f>
        <v>0.81717586974465906</v>
      </c>
      <c r="F120" s="134">
        <f t="shared" ref="F120:F122" si="203">R120</f>
        <v>0.82917077872424105</v>
      </c>
      <c r="G120" s="134">
        <f t="shared" ref="G120:G122" si="204">S120</f>
        <v>0.75450573048137204</v>
      </c>
      <c r="H120" s="134">
        <f t="shared" ref="H120:H122" si="205">T120</f>
        <v>0.67740500156783501</v>
      </c>
      <c r="I120" s="134">
        <f t="shared" ref="I120:I122" si="206">U120</f>
        <v>0.59998104517898898</v>
      </c>
      <c r="J120" s="134">
        <f t="shared" ref="J120:J122" si="207">V120</f>
        <v>0.52401090735460498</v>
      </c>
      <c r="K120" s="134">
        <f t="shared" ref="K120:K122" si="208">W120</f>
        <v>0.45096827846919002</v>
      </c>
      <c r="O120" s="106">
        <v>1</v>
      </c>
      <c r="P120" s="106">
        <v>0.72</v>
      </c>
      <c r="Q120" s="106">
        <v>0.81717586974465906</v>
      </c>
      <c r="R120">
        <v>0.82917077872424105</v>
      </c>
      <c r="S120">
        <v>0.75450573048137204</v>
      </c>
      <c r="T120">
        <v>0.67740500156783501</v>
      </c>
      <c r="U120">
        <v>0.59998104517898898</v>
      </c>
      <c r="V120">
        <v>0.52401090735460498</v>
      </c>
      <c r="W120">
        <v>0.45096827846919002</v>
      </c>
      <c r="Y120" s="152">
        <v>0</v>
      </c>
      <c r="Z120" s="153">
        <v>0.18532031152441186</v>
      </c>
      <c r="AA120" s="153">
        <v>0.32509132644983724</v>
      </c>
      <c r="AB120" s="153">
        <v>0.39780269585383404</v>
      </c>
      <c r="AC120" s="153">
        <v>0.38714486809210574</v>
      </c>
      <c r="AD120" s="153">
        <v>0.29751745331871232</v>
      </c>
      <c r="AE120" s="153">
        <v>0.20825079837904589</v>
      </c>
      <c r="AF120" s="153">
        <v>0.16055014662445669</v>
      </c>
      <c r="AG120" s="154">
        <v>3.3113293014148344E-2</v>
      </c>
    </row>
    <row r="121" spans="1:33" x14ac:dyDescent="0.25">
      <c r="A121" s="141" t="s">
        <v>192</v>
      </c>
      <c r="B121" s="135" t="s">
        <v>208</v>
      </c>
      <c r="C121" s="135">
        <f t="shared" si="200"/>
        <v>1</v>
      </c>
      <c r="D121" s="135">
        <f t="shared" si="201"/>
        <v>0.72</v>
      </c>
      <c r="E121" s="135">
        <f t="shared" si="202"/>
        <v>0.81717586974465906</v>
      </c>
      <c r="F121" s="135">
        <f t="shared" si="203"/>
        <v>0.82917077872424105</v>
      </c>
      <c r="G121" s="135">
        <f t="shared" si="204"/>
        <v>0.75450573048137204</v>
      </c>
      <c r="H121" s="135">
        <f t="shared" si="205"/>
        <v>0.67740500156783501</v>
      </c>
      <c r="I121" s="135">
        <f t="shared" si="206"/>
        <v>0.59998104517898898</v>
      </c>
      <c r="J121" s="135">
        <f t="shared" si="207"/>
        <v>0.52401090735460498</v>
      </c>
      <c r="K121" s="135">
        <f t="shared" si="208"/>
        <v>0.45096827846919002</v>
      </c>
      <c r="O121" s="106">
        <v>1</v>
      </c>
      <c r="P121" s="106">
        <v>0.72</v>
      </c>
      <c r="Q121" s="106">
        <v>0.81717586974465906</v>
      </c>
      <c r="R121">
        <v>0.82917077872424105</v>
      </c>
      <c r="S121">
        <v>0.75450573048137204</v>
      </c>
      <c r="T121">
        <v>0.67740500156783501</v>
      </c>
      <c r="U121">
        <v>0.59998104517898898</v>
      </c>
      <c r="V121">
        <v>0.52401090735460498</v>
      </c>
      <c r="W121">
        <v>0.45096827846919002</v>
      </c>
      <c r="Y121" s="152">
        <v>0</v>
      </c>
      <c r="Z121" s="153">
        <v>0.14481425797363245</v>
      </c>
      <c r="AA121" s="153">
        <v>0.20388195503131204</v>
      </c>
      <c r="AB121" s="153">
        <v>0.31875134747361727</v>
      </c>
      <c r="AC121" s="153">
        <v>0.33090274563903699</v>
      </c>
      <c r="AD121" s="153">
        <v>0.26695042748065684</v>
      </c>
      <c r="AE121" s="153">
        <v>0.15023471799115184</v>
      </c>
      <c r="AF121" s="153">
        <v>0.10004199576674332</v>
      </c>
      <c r="AG121" s="154">
        <v>-1.5062635728626851E-2</v>
      </c>
    </row>
    <row r="122" spans="1:33" ht="15.75" thickBot="1" x14ac:dyDescent="0.3">
      <c r="A122" s="146" t="s">
        <v>192</v>
      </c>
      <c r="B122" s="147" t="s">
        <v>209</v>
      </c>
      <c r="C122" s="147">
        <f t="shared" si="200"/>
        <v>1</v>
      </c>
      <c r="D122" s="147">
        <f t="shared" si="201"/>
        <v>0.72</v>
      </c>
      <c r="E122" s="147">
        <f t="shared" si="202"/>
        <v>0.81717586974465906</v>
      </c>
      <c r="F122" s="147">
        <f t="shared" si="203"/>
        <v>0.82917077872424105</v>
      </c>
      <c r="G122" s="147">
        <f t="shared" si="204"/>
        <v>0.75450573048137204</v>
      </c>
      <c r="H122" s="147">
        <f t="shared" si="205"/>
        <v>0.67740500156783501</v>
      </c>
      <c r="I122" s="147">
        <f t="shared" si="206"/>
        <v>0.59998104517898898</v>
      </c>
      <c r="J122" s="147">
        <f t="shared" si="207"/>
        <v>0.52401090735460498</v>
      </c>
      <c r="K122" s="147">
        <f t="shared" si="208"/>
        <v>0.45096827846919002</v>
      </c>
      <c r="O122" s="106">
        <v>1</v>
      </c>
      <c r="P122" s="106">
        <v>0.72</v>
      </c>
      <c r="Q122" s="106">
        <v>0.81717586974465906</v>
      </c>
      <c r="R122">
        <v>0.82917077872424105</v>
      </c>
      <c r="S122">
        <v>0.75450573048137204</v>
      </c>
      <c r="T122">
        <v>0.67740500156783501</v>
      </c>
      <c r="U122">
        <v>0.59998104517898898</v>
      </c>
      <c r="V122">
        <v>0.52401090735460498</v>
      </c>
      <c r="W122">
        <v>0.45096827846919002</v>
      </c>
      <c r="Y122" s="155">
        <v>0</v>
      </c>
      <c r="Z122" s="156">
        <v>-5.0398742366214951E-2</v>
      </c>
      <c r="AA122" s="156">
        <v>0.13200274485025482</v>
      </c>
      <c r="AB122" s="156">
        <v>0.21922008671581245</v>
      </c>
      <c r="AC122" s="156">
        <v>0.27726636689761902</v>
      </c>
      <c r="AD122" s="156">
        <v>0.20754292356220316</v>
      </c>
      <c r="AE122" s="156">
        <v>7.1064858456638055E-2</v>
      </c>
      <c r="AF122" s="156">
        <v>1.8575126544372014E-2</v>
      </c>
      <c r="AG122" s="157">
        <v>-3.7060948516817342E-2</v>
      </c>
    </row>
    <row r="123" spans="1:33" x14ac:dyDescent="0.25">
      <c r="A123" s="136" t="s">
        <v>193</v>
      </c>
      <c r="B123" s="137" t="s">
        <v>210</v>
      </c>
      <c r="C123" s="137">
        <f t="shared" ref="C123:C127" si="209">IF(ABS(Y123)&lt;0.05,O123,IF(ABS(Y123)&lt;0.1,O123*(1-(Y123/$M$3)),O123*(1-(Y123/($M$3/2)))))</f>
        <v>1</v>
      </c>
      <c r="D123" s="137">
        <f t="shared" ref="D123:D127" si="210">IF(ABS(Z123)&lt;0.05,P123,IF(ABS(Z123)&lt;0.1,P123*(1-(Z123/$M$3)),P123*(1-(Z123/($M$3/2)))))</f>
        <v>1.1265594225506748</v>
      </c>
      <c r="E123" s="137">
        <f t="shared" ref="E123:E127" si="211">IF(ABS(AA123)&lt;0.05,Q123,IF(ABS(AA123)&lt;0.1,Q123*(1-(AA123/$M$3)),Q123*(1-(AA123/($M$3/2)))))</f>
        <v>0.77943467548664092</v>
      </c>
      <c r="F123" s="137">
        <f t="shared" ref="F123:F127" si="212">IF(ABS(AB123)&lt;0.05,R123,IF(ABS(AB123)&lt;0.1,R123*(1-(AB123/$M$3)),R123*(1-(AB123/($M$3/2)))))</f>
        <v>1.8280030911880505</v>
      </c>
      <c r="G123" s="137">
        <f t="shared" ref="G123:G127" si="213">IF(ABS(AC123)&lt;0.05,S123,IF(ABS(AC123)&lt;0.1,S123*(1-(AC123/$M$3)),S123*(1-(AC123/($M$3/2)))))</f>
        <v>2.1842056360072464</v>
      </c>
      <c r="H123" s="137">
        <f t="shared" ref="H123:H127" si="214">IF(ABS(AD123)&lt;0.05,T123,IF(ABS(AD123)&lt;0.1,T123*(1-(AD123/$M$3)),T123*(1-(AD123/($M$3/2)))))</f>
        <v>1.5833877002926522</v>
      </c>
      <c r="I123" s="137">
        <f t="shared" ref="I123:I127" si="215">IF(ABS(AE123)&lt;0.05,U123,IF(ABS(AE123)&lt;0.1,U123*(1-(AE123/$M$3)),U123*(1-(AE123/($M$3/2)))))</f>
        <v>1.3572434804030338</v>
      </c>
      <c r="J123" s="137">
        <f t="shared" ref="J123:J127" si="216">IF(ABS(AF123)&lt;0.05,V123,IF(ABS(AF123)&lt;0.1,V123*(1-(AF123/$M$3)),V123*(1-(AF123/($M$3/2)))))</f>
        <v>0.99199050818096468</v>
      </c>
      <c r="K123" s="137">
        <f t="shared" ref="K123:K127" si="217">IF(ABS(AG123)&lt;0.05,W123,IF(ABS(AG123)&lt;0.1,W123*(1-(AG123/$M$3)),W123*(1-(AG123/($M$3/2)))))</f>
        <v>0.69965867604200316</v>
      </c>
      <c r="O123" s="106">
        <v>1</v>
      </c>
      <c r="P123" s="106">
        <v>1.157923156849461</v>
      </c>
      <c r="Q123" s="106">
        <v>0.77943467548664092</v>
      </c>
      <c r="R123">
        <v>1.8280030911880505</v>
      </c>
      <c r="S123">
        <v>2.2388124420115396</v>
      </c>
      <c r="T123">
        <v>1.6179949811394501</v>
      </c>
      <c r="U123">
        <v>1.3572434804030338</v>
      </c>
      <c r="V123">
        <v>0.92247470558177946</v>
      </c>
      <c r="W123">
        <v>0.69965867604200316</v>
      </c>
      <c r="Y123" s="149">
        <v>0</v>
      </c>
      <c r="Z123" s="150">
        <v>8.1258589863913724E-2</v>
      </c>
      <c r="AA123" s="150">
        <v>-3.3602635269133339E-2</v>
      </c>
      <c r="AB123" s="150">
        <v>7.1009830824951721E-3</v>
      </c>
      <c r="AC123" s="150">
        <v>7.3172908520058422E-2</v>
      </c>
      <c r="AD123" s="150">
        <v>6.4166974403887259E-2</v>
      </c>
      <c r="AE123" s="150">
        <v>-3.8851744491946311E-2</v>
      </c>
      <c r="AF123" s="150">
        <v>-0.11303692477184533</v>
      </c>
      <c r="AG123" s="151">
        <v>-3.7927368876051602E-2</v>
      </c>
    </row>
    <row r="124" spans="1:33" x14ac:dyDescent="0.25">
      <c r="A124" s="139" t="s">
        <v>193</v>
      </c>
      <c r="B124" s="134" t="s">
        <v>204</v>
      </c>
      <c r="C124" s="134">
        <f t="shared" si="209"/>
        <v>1</v>
      </c>
      <c r="D124" s="134">
        <f t="shared" si="210"/>
        <v>1.092071180479997</v>
      </c>
      <c r="E124" s="134">
        <f t="shared" si="211"/>
        <v>0.9865367419876947</v>
      </c>
      <c r="F124" s="134">
        <f t="shared" si="212"/>
        <v>2.0254033491441512</v>
      </c>
      <c r="G124" s="134">
        <f t="shared" si="213"/>
        <v>2.1300591394217934</v>
      </c>
      <c r="H124" s="134">
        <f t="shared" si="214"/>
        <v>1.7404023451729729</v>
      </c>
      <c r="I124" s="134">
        <f t="shared" si="215"/>
        <v>1.598882787000929</v>
      </c>
      <c r="J124" s="134">
        <f t="shared" si="216"/>
        <v>1.1067609047300104</v>
      </c>
      <c r="K124" s="134">
        <f t="shared" si="217"/>
        <v>0.88267191805126488</v>
      </c>
      <c r="O124" s="106">
        <v>1</v>
      </c>
      <c r="P124" s="106">
        <v>1.1242642369350673</v>
      </c>
      <c r="Q124" s="106">
        <v>0.9865367419876947</v>
      </c>
      <c r="R124">
        <v>2.085161663057626</v>
      </c>
      <c r="S124">
        <v>2.4541063156859368</v>
      </c>
      <c r="T124">
        <v>1.9369698714953263</v>
      </c>
      <c r="U124">
        <v>1.6342733176526409</v>
      </c>
      <c r="V124">
        <v>1.083176156706168</v>
      </c>
      <c r="W124">
        <v>0.88267191805126488</v>
      </c>
      <c r="Y124" s="152">
        <v>0</v>
      </c>
      <c r="Z124" s="153">
        <v>8.5904332978252479E-2</v>
      </c>
      <c r="AA124" s="153">
        <v>1.8237793326217999E-2</v>
      </c>
      <c r="AB124" s="153">
        <v>8.5976519191101872E-2</v>
      </c>
      <c r="AC124" s="153">
        <v>0.1980642653048042</v>
      </c>
      <c r="AD124" s="153">
        <v>0.15222296114286343</v>
      </c>
      <c r="AE124" s="153">
        <v>6.4965627724763886E-2</v>
      </c>
      <c r="AF124" s="153">
        <v>-6.5321087095088756E-2</v>
      </c>
      <c r="AG124" s="154">
        <v>-2.8471560340137099E-2</v>
      </c>
    </row>
    <row r="125" spans="1:33" x14ac:dyDescent="0.25">
      <c r="A125" s="141" t="s">
        <v>193</v>
      </c>
      <c r="B125" s="135" t="s">
        <v>205</v>
      </c>
      <c r="C125" s="135">
        <f t="shared" si="209"/>
        <v>1</v>
      </c>
      <c r="D125" s="135">
        <f t="shared" si="210"/>
        <v>1.184838828588475</v>
      </c>
      <c r="E125" s="135">
        <f t="shared" si="211"/>
        <v>1.1830382774616621</v>
      </c>
      <c r="F125" s="135">
        <f t="shared" si="212"/>
        <v>2.0909015949917564</v>
      </c>
      <c r="G125" s="135">
        <f t="shared" si="213"/>
        <v>2.2826898801641895</v>
      </c>
      <c r="H125" s="135">
        <f t="shared" si="214"/>
        <v>1.7464608021824934</v>
      </c>
      <c r="I125" s="135">
        <f t="shared" si="215"/>
        <v>1.2256265333969478</v>
      </c>
      <c r="J125" s="135">
        <f t="shared" si="216"/>
        <v>0.71532715738497887</v>
      </c>
      <c r="K125" s="135">
        <f t="shared" si="217"/>
        <v>0.54219415119516834</v>
      </c>
      <c r="O125" s="106">
        <v>1</v>
      </c>
      <c r="P125" s="106">
        <v>1.2159132671589938</v>
      </c>
      <c r="Q125" s="106">
        <v>1.163100734686964</v>
      </c>
      <c r="R125">
        <v>2.1478479963777133</v>
      </c>
      <c r="S125">
        <v>2.5449072774564176</v>
      </c>
      <c r="T125">
        <v>1.9106919776148856</v>
      </c>
      <c r="U125">
        <v>1.2561167022273241</v>
      </c>
      <c r="V125">
        <v>0.71532715738497887</v>
      </c>
      <c r="W125">
        <v>0.54219415119516834</v>
      </c>
      <c r="Y125" s="152">
        <v>0</v>
      </c>
      <c r="Z125" s="153">
        <v>7.6669379493962284E-2</v>
      </c>
      <c r="AA125" s="153">
        <v>-5.1425148777154456E-2</v>
      </c>
      <c r="AB125" s="153">
        <v>7.953970879037349E-2</v>
      </c>
      <c r="AC125" s="153">
        <v>0.15455419512630103</v>
      </c>
      <c r="AD125" s="153">
        <v>0.12893065236820769</v>
      </c>
      <c r="AE125" s="153">
        <v>7.2820070244217813E-2</v>
      </c>
      <c r="AF125" s="153">
        <v>-3.8428531917418705E-2</v>
      </c>
      <c r="AG125" s="154">
        <v>2.6728431985103371E-2</v>
      </c>
    </row>
    <row r="126" spans="1:33" x14ac:dyDescent="0.25">
      <c r="A126" s="139" t="s">
        <v>193</v>
      </c>
      <c r="B126" s="134" t="s">
        <v>198</v>
      </c>
      <c r="C126" s="134">
        <f t="shared" si="209"/>
        <v>1</v>
      </c>
      <c r="D126" s="134">
        <f t="shared" si="210"/>
        <v>0.62251736906424093</v>
      </c>
      <c r="E126" s="134">
        <f t="shared" si="211"/>
        <v>0.47483972676164943</v>
      </c>
      <c r="F126" s="134">
        <f t="shared" si="212"/>
        <v>1.0632820293219212</v>
      </c>
      <c r="G126" s="134">
        <f t="shared" si="213"/>
        <v>1.8791806190376013</v>
      </c>
      <c r="H126" s="134">
        <f t="shared" si="214"/>
        <v>0.81013322231382123</v>
      </c>
      <c r="I126" s="134">
        <f t="shared" si="215"/>
        <v>0.67179774311286922</v>
      </c>
      <c r="J126" s="134">
        <f t="shared" si="216"/>
        <v>0.36942192014136493</v>
      </c>
      <c r="K126" s="134">
        <f t="shared" si="217"/>
        <v>0.25519643900302869</v>
      </c>
      <c r="O126" s="106">
        <v>1</v>
      </c>
      <c r="P126" s="106">
        <v>0.64063610194274467</v>
      </c>
      <c r="Q126" s="106">
        <v>0.47483972676164943</v>
      </c>
      <c r="R126">
        <v>1.098594612779406</v>
      </c>
      <c r="S126">
        <v>2.0175296685799609</v>
      </c>
      <c r="T126">
        <v>0.91650794753848075</v>
      </c>
      <c r="U126">
        <v>0.68425860205114808</v>
      </c>
      <c r="V126">
        <v>0.36159812943220443</v>
      </c>
      <c r="W126">
        <v>0.25519643900302869</v>
      </c>
      <c r="Y126" s="152">
        <v>0</v>
      </c>
      <c r="Z126" s="153">
        <v>8.4847229918318182E-2</v>
      </c>
      <c r="AA126" s="153">
        <v>4.7045966680962406E-2</v>
      </c>
      <c r="AB126" s="153">
        <v>9.6430247463561797E-2</v>
      </c>
      <c r="AC126" s="153">
        <v>0.10286023424855259</v>
      </c>
      <c r="AD126" s="153">
        <v>0.17409787690934311</v>
      </c>
      <c r="AE126" s="153">
        <v>5.4632235097633985E-2</v>
      </c>
      <c r="AF126" s="153">
        <v>-6.4910103833604446E-2</v>
      </c>
      <c r="AG126" s="154">
        <v>2.5982546937051567E-2</v>
      </c>
    </row>
    <row r="127" spans="1:33" x14ac:dyDescent="0.25">
      <c r="A127" s="141" t="s">
        <v>193</v>
      </c>
      <c r="B127" s="135" t="s">
        <v>203</v>
      </c>
      <c r="C127" s="135">
        <f t="shared" si="209"/>
        <v>1</v>
      </c>
      <c r="D127" s="135">
        <f t="shared" si="210"/>
        <v>0.86075286878620272</v>
      </c>
      <c r="E127" s="135">
        <f t="shared" si="211"/>
        <v>0.85378864670757926</v>
      </c>
      <c r="F127" s="135">
        <f t="shared" si="212"/>
        <v>1.046630920068514</v>
      </c>
      <c r="G127" s="135">
        <f t="shared" si="213"/>
        <v>0.91890214647565704</v>
      </c>
      <c r="H127" s="135">
        <f t="shared" si="214"/>
        <v>0.74603866947328568</v>
      </c>
      <c r="I127" s="135">
        <f t="shared" si="215"/>
        <v>0.70282247263125885</v>
      </c>
      <c r="J127" s="135">
        <f t="shared" si="216"/>
        <v>0.58040018293062212</v>
      </c>
      <c r="K127" s="135">
        <f t="shared" si="217"/>
        <v>0.52170422107167769</v>
      </c>
      <c r="O127" s="106">
        <v>1</v>
      </c>
      <c r="P127" s="106">
        <v>0.87537423894179445</v>
      </c>
      <c r="Q127" s="106">
        <v>0.85378864670757926</v>
      </c>
      <c r="R127">
        <v>1.0730607343285603</v>
      </c>
      <c r="S127">
        <v>0.94254944887706649</v>
      </c>
      <c r="T127">
        <v>0.76865460928111518</v>
      </c>
      <c r="U127">
        <v>0.72078710235854127</v>
      </c>
      <c r="V127">
        <v>0.58040018293062212</v>
      </c>
      <c r="W127">
        <v>0.52170422107167769</v>
      </c>
      <c r="Y127" s="152">
        <v>0</v>
      </c>
      <c r="Z127" s="153">
        <v>5.0108980268600056E-2</v>
      </c>
      <c r="AA127" s="153">
        <v>2.9049993294738572E-3</v>
      </c>
      <c r="AB127" s="153">
        <v>7.3890918047385568E-2</v>
      </c>
      <c r="AC127" s="153">
        <v>7.5265979189470769E-2</v>
      </c>
      <c r="AD127" s="153">
        <v>8.8268278891794033E-2</v>
      </c>
      <c r="AE127" s="153">
        <v>7.4770884503200449E-2</v>
      </c>
      <c r="AF127" s="153">
        <v>-1.6840533378102224E-2</v>
      </c>
      <c r="AG127" s="154">
        <v>2.7505892885698616E-2</v>
      </c>
    </row>
    <row r="128" spans="1:33" x14ac:dyDescent="0.25">
      <c r="A128" s="141"/>
      <c r="B128" s="135"/>
      <c r="C128" s="135"/>
      <c r="D128" s="135"/>
      <c r="E128" s="135"/>
      <c r="F128" s="135"/>
      <c r="G128" s="135"/>
      <c r="H128" s="135"/>
      <c r="I128" s="135"/>
      <c r="J128" s="135"/>
      <c r="K128" s="135"/>
      <c r="Y128" s="152">
        <v>0</v>
      </c>
      <c r="Z128" s="153">
        <v>0.10336109552041114</v>
      </c>
      <c r="AA128" s="153">
        <v>0.32963324944319361</v>
      </c>
      <c r="AB128" s="153">
        <v>0.12754593217771998</v>
      </c>
      <c r="AC128" s="153">
        <v>-0.15918769110401185</v>
      </c>
      <c r="AD128" s="153">
        <v>6.7839090232346175E-2</v>
      </c>
      <c r="AE128" s="153">
        <v>1.4079822230647087E-2</v>
      </c>
      <c r="AF128" s="153">
        <v>-8.040123276180906E-3</v>
      </c>
      <c r="AG128" s="154">
        <v>7.7152941911790091E-2</v>
      </c>
    </row>
    <row r="129" spans="1:33" x14ac:dyDescent="0.25">
      <c r="A129" s="139" t="s">
        <v>193</v>
      </c>
      <c r="B129" s="134" t="s">
        <v>206</v>
      </c>
      <c r="C129" s="134">
        <f t="shared" ref="C129:C134" si="218">IF(ABS(Y129)&lt;0.05,O129,IF(ABS(Y129)&lt;0.1,O129*(1-(Y129/$M$3)),O129*(1-(Y129/($M$3/2)))))</f>
        <v>1</v>
      </c>
      <c r="D129" s="134">
        <f t="shared" ref="D129:D134" si="219">IF(ABS(Z129)&lt;0.05,P129,IF(ABS(Z129)&lt;0.1,P129*(1-(Z129/$M$3)),P129*(1-(Z129/($M$3/2)))))</f>
        <v>0.96451170989063606</v>
      </c>
      <c r="E129" s="134">
        <f t="shared" ref="E129:E134" si="220">IF(ABS(AA129)&lt;0.05,Q129,IF(ABS(AA129)&lt;0.1,Q129*(1-(AA129/$M$3)),Q129*(1-(AA129/($M$3/2)))))</f>
        <v>0.8717885508279648</v>
      </c>
      <c r="F129" s="134">
        <f t="shared" ref="F129:F134" si="221">IF(ABS(AB129)&lt;0.05,R129,IF(ABS(AB129)&lt;0.1,R129*(1-(AB129/$M$3)),R129*(1-(AB129/($M$3/2)))))</f>
        <v>0.98579631593406358</v>
      </c>
      <c r="G129" s="134">
        <f t="shared" ref="G129:G134" si="222">IF(ABS(AC129)&lt;0.05,S129,IF(ABS(AC129)&lt;0.1,S129*(1-(AC129/$M$3)),S129*(1-(AC129/($M$3/2)))))</f>
        <v>0.91575725006435316</v>
      </c>
      <c r="H129" s="134">
        <f t="shared" ref="H129:H134" si="223">IF(ABS(AD129)&lt;0.05,T129,IF(ABS(AD129)&lt;0.1,T129*(1-(AD129/$M$3)),T129*(1-(AD129/($M$3/2)))))</f>
        <v>0.82556024484559065</v>
      </c>
      <c r="I129" s="134">
        <f t="shared" ref="I129:I134" si="224">IF(ABS(AE129)&lt;0.05,U129,IF(ABS(AE129)&lt;0.1,U129*(1-(AE129/$M$3)),U129*(1-(AE129/($M$3/2)))))</f>
        <v>0.8316115336100286</v>
      </c>
      <c r="J129" s="134">
        <f t="shared" ref="J129:J134" si="225">IF(ABS(AF129)&lt;0.05,V129,IF(ABS(AF129)&lt;0.1,V129*(1-(AF129/$M$3)),V129*(1-(AF129/($M$3/2)))))</f>
        <v>0.75338004565124361</v>
      </c>
      <c r="K129" s="134">
        <f t="shared" ref="K129:K134" si="226">IF(ABS(AG129)&lt;0.05,W129,IF(ABS(AG129)&lt;0.1,W129*(1-(AG129/$M$3)),W129*(1-(AG129/($M$3/2)))))</f>
        <v>0.66717036066960467</v>
      </c>
      <c r="O129" s="106">
        <v>1</v>
      </c>
      <c r="P129" s="106">
        <v>0.96451170989063606</v>
      </c>
      <c r="Q129" s="106">
        <v>0.8717885508279648</v>
      </c>
      <c r="R129">
        <v>0.98579631593406358</v>
      </c>
      <c r="S129">
        <v>0.91575725006435316</v>
      </c>
      <c r="T129">
        <v>0.82556024484559065</v>
      </c>
      <c r="U129">
        <v>0.84976488437433206</v>
      </c>
      <c r="V129">
        <v>0.75338004565124361</v>
      </c>
      <c r="W129">
        <v>0.66717036066960467</v>
      </c>
      <c r="Y129" s="152">
        <v>0</v>
      </c>
      <c r="Z129" s="153">
        <v>2.2627702068669167E-2</v>
      </c>
      <c r="AA129" s="153">
        <v>-4.5370008252218305E-2</v>
      </c>
      <c r="AB129" s="153">
        <v>3.904369192197988E-2</v>
      </c>
      <c r="AC129" s="153">
        <v>4.0854408012256975E-2</v>
      </c>
      <c r="AD129" s="153">
        <v>4.5016267833473275E-2</v>
      </c>
      <c r="AE129" s="153">
        <v>6.4088377025614943E-2</v>
      </c>
      <c r="AF129" s="153">
        <v>3.3885013142615085E-2</v>
      </c>
      <c r="AG129" s="154">
        <v>-1.6820113056620411E-2</v>
      </c>
    </row>
    <row r="130" spans="1:33" x14ac:dyDescent="0.25">
      <c r="A130" s="141" t="s">
        <v>193</v>
      </c>
      <c r="B130" s="135" t="s">
        <v>201</v>
      </c>
      <c r="C130" s="135">
        <f t="shared" si="218"/>
        <v>1</v>
      </c>
      <c r="D130" s="135">
        <f t="shared" si="219"/>
        <v>0.79690553282729815</v>
      </c>
      <c r="E130" s="135">
        <f t="shared" si="220"/>
        <v>0.69431460882948737</v>
      </c>
      <c r="F130" s="135">
        <f t="shared" si="221"/>
        <v>0.62442289607676349</v>
      </c>
      <c r="G130" s="135">
        <f t="shared" si="222"/>
        <v>0.63010092872817769</v>
      </c>
      <c r="H130" s="135">
        <f t="shared" si="223"/>
        <v>0.60280961771525821</v>
      </c>
      <c r="I130" s="135">
        <f t="shared" si="224"/>
        <v>0.52576410539112484</v>
      </c>
      <c r="J130" s="135">
        <f t="shared" si="225"/>
        <v>0.49676667631304761</v>
      </c>
      <c r="K130" s="135">
        <f t="shared" si="226"/>
        <v>0.45349736478521618</v>
      </c>
      <c r="O130" s="106">
        <v>1</v>
      </c>
      <c r="P130" s="106">
        <v>0.79690553282729815</v>
      </c>
      <c r="Q130" s="106">
        <v>0.67312342008836901</v>
      </c>
      <c r="R130">
        <v>0.62442289607676349</v>
      </c>
      <c r="S130">
        <v>0.63010092872817769</v>
      </c>
      <c r="T130">
        <v>0.60280961771525821</v>
      </c>
      <c r="U130">
        <v>0.52576410539112484</v>
      </c>
      <c r="V130">
        <v>0.49676667631304761</v>
      </c>
      <c r="W130">
        <v>0.45349736478521618</v>
      </c>
      <c r="Y130" s="152">
        <v>0</v>
      </c>
      <c r="Z130" s="153">
        <v>3.601520386562964E-2</v>
      </c>
      <c r="AA130" s="153">
        <v>-9.4445631107307249E-2</v>
      </c>
      <c r="AB130" s="153">
        <v>-3.8669315543542908E-2</v>
      </c>
      <c r="AC130" s="153">
        <v>-4.5144369848286292E-2</v>
      </c>
      <c r="AD130" s="153">
        <v>-2.8352969858115896E-2</v>
      </c>
      <c r="AE130" s="153">
        <v>-3.3763266957259092E-2</v>
      </c>
      <c r="AF130" s="153">
        <v>-1.1621519716058362E-2</v>
      </c>
      <c r="AG130" s="154">
        <v>-2.0714099977824224E-2</v>
      </c>
    </row>
    <row r="131" spans="1:33" x14ac:dyDescent="0.25">
      <c r="A131" s="139" t="s">
        <v>193</v>
      </c>
      <c r="B131" s="134" t="s">
        <v>202</v>
      </c>
      <c r="C131" s="134">
        <f t="shared" si="218"/>
        <v>1</v>
      </c>
      <c r="D131" s="134">
        <f t="shared" si="219"/>
        <v>0.7777108646770724</v>
      </c>
      <c r="E131" s="134">
        <f t="shared" si="220"/>
        <v>0.71064631174252868</v>
      </c>
      <c r="F131" s="134">
        <f t="shared" si="221"/>
        <v>0.66599266121293643</v>
      </c>
      <c r="G131" s="134">
        <f t="shared" si="222"/>
        <v>0.61016468220248221</v>
      </c>
      <c r="H131" s="134">
        <f t="shared" si="223"/>
        <v>0.57853397768008696</v>
      </c>
      <c r="I131" s="134">
        <f t="shared" si="224"/>
        <v>0.57467905967751243</v>
      </c>
      <c r="J131" s="134">
        <f t="shared" si="225"/>
        <v>0.53633163263544037</v>
      </c>
      <c r="K131" s="134">
        <f t="shared" si="226"/>
        <v>0.46147332146188036</v>
      </c>
      <c r="O131" s="106">
        <v>1</v>
      </c>
      <c r="P131" s="106">
        <v>0.7777108646770724</v>
      </c>
      <c r="Q131" s="106">
        <v>0.71064631174252868</v>
      </c>
      <c r="R131">
        <v>0.68218252584352801</v>
      </c>
      <c r="S131">
        <v>0.62107791685296287</v>
      </c>
      <c r="T131">
        <v>0.58834474436989359</v>
      </c>
      <c r="U131">
        <v>0.57467905967751243</v>
      </c>
      <c r="V131">
        <v>0.53633163263544037</v>
      </c>
      <c r="W131">
        <v>0.46147332146188036</v>
      </c>
      <c r="Y131" s="152">
        <v>0</v>
      </c>
      <c r="Z131" s="153">
        <v>1.0596932404204739E-2</v>
      </c>
      <c r="AA131" s="153">
        <v>-3.4909847459928485E-2</v>
      </c>
      <c r="AB131" s="153">
        <v>7.1197358554028742E-2</v>
      </c>
      <c r="AC131" s="153">
        <v>5.2714326275414898E-2</v>
      </c>
      <c r="AD131" s="153">
        <v>5.0025602082910507E-2</v>
      </c>
      <c r="AE131" s="153">
        <v>3.5585598793926247E-2</v>
      </c>
      <c r="AF131" s="153">
        <v>4.8403835431455607E-2</v>
      </c>
      <c r="AG131" s="154">
        <v>-2.5097467355441241E-2</v>
      </c>
    </row>
    <row r="132" spans="1:33" x14ac:dyDescent="0.25">
      <c r="A132" s="141" t="s">
        <v>193</v>
      </c>
      <c r="B132" s="135" t="s">
        <v>200</v>
      </c>
      <c r="C132" s="135">
        <f t="shared" si="218"/>
        <v>1</v>
      </c>
      <c r="D132" s="135">
        <f t="shared" si="219"/>
        <v>0.99886032890941912</v>
      </c>
      <c r="E132" s="135">
        <f t="shared" si="220"/>
        <v>12.469408508084914</v>
      </c>
      <c r="F132" s="135">
        <f t="shared" si="221"/>
        <v>0.30944897558201251</v>
      </c>
      <c r="G132" s="135">
        <f t="shared" si="222"/>
        <v>0.27192010543784162</v>
      </c>
      <c r="H132" s="135">
        <f t="shared" si="223"/>
        <v>0.3250599628889923</v>
      </c>
      <c r="I132" s="135">
        <f t="shared" si="224"/>
        <v>0.26086782186428026</v>
      </c>
      <c r="J132" s="135">
        <f t="shared" si="225"/>
        <v>0.25086034215432529</v>
      </c>
      <c r="K132" s="135">
        <f t="shared" si="226"/>
        <v>0.22074712302249755</v>
      </c>
      <c r="O132" s="106">
        <v>1</v>
      </c>
      <c r="P132" s="106">
        <v>0.99886032890941912</v>
      </c>
      <c r="Q132" s="106">
        <v>8.9745763066128781</v>
      </c>
      <c r="R132">
        <v>0.31649578752896634</v>
      </c>
      <c r="S132">
        <v>0.27758430501184334</v>
      </c>
      <c r="T132">
        <v>0.3250599628889923</v>
      </c>
      <c r="U132">
        <v>0.26086782186428026</v>
      </c>
      <c r="V132">
        <v>0.25086034215432529</v>
      </c>
      <c r="W132">
        <v>0.22074712302249755</v>
      </c>
      <c r="Y132" s="152">
        <v>0</v>
      </c>
      <c r="Z132" s="153">
        <v>-1.4420612895382934E-2</v>
      </c>
      <c r="AA132" s="153">
        <v>-0.58412209369096624</v>
      </c>
      <c r="AB132" s="153">
        <v>6.6795315052737558E-2</v>
      </c>
      <c r="AC132" s="153">
        <v>6.1215992457787714E-2</v>
      </c>
      <c r="AD132" s="153">
        <v>3.6061692273243386E-2</v>
      </c>
      <c r="AE132" s="153">
        <v>-2.4516101865616882E-2</v>
      </c>
      <c r="AF132" s="153">
        <v>-2.0021888583807337E-2</v>
      </c>
      <c r="AG132" s="154">
        <v>-2.6970936592228371E-2</v>
      </c>
    </row>
    <row r="133" spans="1:33" x14ac:dyDescent="0.25">
      <c r="A133" s="139" t="s">
        <v>193</v>
      </c>
      <c r="B133" s="134" t="s">
        <v>211</v>
      </c>
      <c r="C133" s="134">
        <f t="shared" si="218"/>
        <v>1</v>
      </c>
      <c r="D133" s="134">
        <f t="shared" si="219"/>
        <v>0.86759974904023696</v>
      </c>
      <c r="E133" s="134">
        <f t="shared" si="220"/>
        <v>0.77246200062085202</v>
      </c>
      <c r="F133" s="134">
        <f t="shared" si="221"/>
        <v>0.9973144149556451</v>
      </c>
      <c r="G133" s="134">
        <f t="shared" si="222"/>
        <v>1.0521926116005134</v>
      </c>
      <c r="H133" s="134">
        <f t="shared" si="223"/>
        <v>0.9485147651723862</v>
      </c>
      <c r="I133" s="134">
        <f t="shared" si="224"/>
        <v>0.91413764209981785</v>
      </c>
      <c r="J133" s="134">
        <f t="shared" si="225"/>
        <v>0.85542091605935167</v>
      </c>
      <c r="K133" s="134">
        <f t="shared" si="226"/>
        <v>0.85106010450373393</v>
      </c>
      <c r="O133" s="106">
        <v>1</v>
      </c>
      <c r="P133" s="106">
        <v>0.86759974904023696</v>
      </c>
      <c r="Q133" s="106">
        <v>0.77246200062085202</v>
      </c>
      <c r="R133">
        <v>0.9973144149556451</v>
      </c>
      <c r="S133">
        <v>1.0521926116005134</v>
      </c>
      <c r="T133">
        <v>0.9485147651723862</v>
      </c>
      <c r="U133">
        <v>0.91413764209981785</v>
      </c>
      <c r="V133">
        <v>0.85542091605935167</v>
      </c>
      <c r="W133">
        <v>0.86742697891290899</v>
      </c>
      <c r="Y133" s="152">
        <v>0</v>
      </c>
      <c r="Z133" s="153">
        <v>1.0910821938230031E-2</v>
      </c>
      <c r="AA133" s="153">
        <v>-4.433090182416486E-2</v>
      </c>
      <c r="AB133" s="153">
        <v>-4.0691352978046373E-2</v>
      </c>
      <c r="AC133" s="153">
        <v>3.1903452909541122E-2</v>
      </c>
      <c r="AD133" s="153">
        <v>4.4961331896664625E-2</v>
      </c>
      <c r="AE133" s="153">
        <v>4.4517383100528628E-2</v>
      </c>
      <c r="AF133" s="153">
        <v>4.825621714972532E-2</v>
      </c>
      <c r="AG133" s="154">
        <v>5.660490671971001E-2</v>
      </c>
    </row>
    <row r="134" spans="1:33" x14ac:dyDescent="0.25">
      <c r="A134" s="141" t="s">
        <v>193</v>
      </c>
      <c r="B134" s="135" t="s">
        <v>199</v>
      </c>
      <c r="C134" s="135">
        <f t="shared" si="218"/>
        <v>1</v>
      </c>
      <c r="D134" s="135">
        <f t="shared" si="219"/>
        <v>5.9249212877130626</v>
      </c>
      <c r="E134" s="135">
        <f t="shared" si="220"/>
        <v>13.107515050808365</v>
      </c>
      <c r="F134" s="135">
        <f t="shared" si="221"/>
        <v>9.728422617802492</v>
      </c>
      <c r="G134" s="135">
        <f t="shared" si="222"/>
        <v>15.625252638466733</v>
      </c>
      <c r="H134" s="135">
        <f t="shared" si="223"/>
        <v>15.344515903114608</v>
      </c>
      <c r="I134" s="135">
        <f t="shared" si="224"/>
        <v>13.93993767106082</v>
      </c>
      <c r="J134" s="135">
        <f t="shared" si="225"/>
        <v>8.2825572284328253</v>
      </c>
      <c r="K134" s="135">
        <f t="shared" si="226"/>
        <v>11.222814902272443</v>
      </c>
      <c r="O134" s="106">
        <v>1</v>
      </c>
      <c r="P134" s="106">
        <v>5.2378576189373911</v>
      </c>
      <c r="Q134" s="106">
        <v>10.033133497268025</v>
      </c>
      <c r="R134">
        <v>8.4855159515545591</v>
      </c>
      <c r="S134">
        <v>13.414466151418184</v>
      </c>
      <c r="T134">
        <v>13.082135882890313</v>
      </c>
      <c r="U134">
        <v>11.703621772320876</v>
      </c>
      <c r="V134">
        <v>6.9739809908963517</v>
      </c>
      <c r="W134">
        <v>9.1414244469300812</v>
      </c>
      <c r="Y134" s="152">
        <v>0</v>
      </c>
      <c r="Z134" s="153">
        <v>-0.19675897631073525</v>
      </c>
      <c r="AA134" s="153">
        <v>-0.45963430383600684</v>
      </c>
      <c r="AB134" s="153">
        <v>-0.21971085907043125</v>
      </c>
      <c r="AC134" s="153">
        <v>-0.24720922123481126</v>
      </c>
      <c r="AD134" s="153">
        <v>-0.25940489081563356</v>
      </c>
      <c r="AE134" s="153">
        <v>-0.28661844285187554</v>
      </c>
      <c r="AF134" s="153">
        <v>-0.28145536371076729</v>
      </c>
      <c r="AG134" s="154">
        <v>-0.3415316399690877</v>
      </c>
    </row>
    <row r="135" spans="1:33" x14ac:dyDescent="0.25">
      <c r="A135" s="139" t="s">
        <v>193</v>
      </c>
      <c r="B135" s="134" t="s">
        <v>207</v>
      </c>
      <c r="C135" s="134">
        <f t="shared" ref="C135:C137" si="227">O135</f>
        <v>1</v>
      </c>
      <c r="D135" s="134">
        <f t="shared" ref="D135:D137" si="228">P135</f>
        <v>0.97979457699710004</v>
      </c>
      <c r="E135" s="134">
        <f t="shared" ref="E135:E137" si="229">Q135</f>
        <v>0.86244191899863987</v>
      </c>
      <c r="F135" s="134">
        <f t="shared" ref="F135:F137" si="230">R135</f>
        <v>0.90984449370550202</v>
      </c>
      <c r="G135" s="134">
        <f t="shared" ref="G135:G137" si="231">S135</f>
        <v>0.86480768061189806</v>
      </c>
      <c r="H135" s="134">
        <f t="shared" ref="H135:H137" si="232">T135</f>
        <v>0.81486062669243398</v>
      </c>
      <c r="I135" s="134">
        <f t="shared" ref="I135:I137" si="233">U135</f>
        <v>0.74</v>
      </c>
      <c r="J135" s="134">
        <f t="shared" ref="J135:J137" si="234">V135</f>
        <v>0.65</v>
      </c>
      <c r="K135" s="134">
        <f t="shared" ref="K135:K137" si="235">W135</f>
        <v>0.64745562869115403</v>
      </c>
      <c r="O135" s="106">
        <v>1</v>
      </c>
      <c r="P135" s="106">
        <v>0.97979457699710004</v>
      </c>
      <c r="Q135" s="106">
        <v>0.86244191899863987</v>
      </c>
      <c r="R135">
        <v>0.90984449370550202</v>
      </c>
      <c r="S135">
        <v>0.86480768061189806</v>
      </c>
      <c r="T135">
        <v>0.81486062669243398</v>
      </c>
      <c r="U135">
        <v>0.74</v>
      </c>
      <c r="V135">
        <v>0.65</v>
      </c>
      <c r="W135">
        <v>0.64745562869115403</v>
      </c>
      <c r="Y135" s="152">
        <v>0</v>
      </c>
      <c r="Z135" s="153">
        <v>6.1290685764457814E-2</v>
      </c>
      <c r="AA135" s="153">
        <v>-3.9804533651592033E-2</v>
      </c>
      <c r="AB135" s="153">
        <v>-0.19199723032687946</v>
      </c>
      <c r="AC135" s="153">
        <v>-0.20334687394412071</v>
      </c>
      <c r="AD135" s="153">
        <v>-0.17794816825828036</v>
      </c>
      <c r="AE135" s="153">
        <v>-0.254701380662121</v>
      </c>
      <c r="AF135" s="153">
        <v>-0.26730982418993515</v>
      </c>
      <c r="AG135" s="154">
        <v>-0.23993731674306609</v>
      </c>
    </row>
    <row r="136" spans="1:33" x14ac:dyDescent="0.25">
      <c r="A136" s="141" t="s">
        <v>193</v>
      </c>
      <c r="B136" s="135" t="s">
        <v>208</v>
      </c>
      <c r="C136" s="135">
        <f t="shared" si="227"/>
        <v>1</v>
      </c>
      <c r="D136" s="135">
        <f t="shared" si="228"/>
        <v>0.97979457699710004</v>
      </c>
      <c r="E136" s="135">
        <f t="shared" si="229"/>
        <v>0.86244191899863987</v>
      </c>
      <c r="F136" s="135">
        <f t="shared" si="230"/>
        <v>0.90984449370550202</v>
      </c>
      <c r="G136" s="135">
        <f t="shared" si="231"/>
        <v>0.86480768061189806</v>
      </c>
      <c r="H136" s="135">
        <f t="shared" si="232"/>
        <v>0.81486062669243398</v>
      </c>
      <c r="I136" s="135">
        <f t="shared" si="233"/>
        <v>0.76121834561547597</v>
      </c>
      <c r="J136" s="135">
        <f t="shared" si="234"/>
        <v>0.70505450606500197</v>
      </c>
      <c r="K136" s="135">
        <f t="shared" si="235"/>
        <v>0.64745562869115403</v>
      </c>
      <c r="O136" s="106">
        <v>1</v>
      </c>
      <c r="P136" s="106">
        <v>0.97979457699710004</v>
      </c>
      <c r="Q136" s="106">
        <v>0.86244191899863987</v>
      </c>
      <c r="R136">
        <v>0.90984449370550202</v>
      </c>
      <c r="S136">
        <v>0.86480768061189806</v>
      </c>
      <c r="T136">
        <v>0.81486062669243398</v>
      </c>
      <c r="U136">
        <v>0.76121834561547597</v>
      </c>
      <c r="V136">
        <v>0.70505450606500197</v>
      </c>
      <c r="W136">
        <v>0.64745562869115403</v>
      </c>
      <c r="Y136" s="152">
        <v>0</v>
      </c>
      <c r="Z136" s="153">
        <v>5.6447355431711352E-2</v>
      </c>
      <c r="AA136" s="153">
        <v>-2.7266175158108457E-2</v>
      </c>
      <c r="AB136" s="153">
        <v>-0.27888451658386731</v>
      </c>
      <c r="AC136" s="153">
        <v>-0.28153296822307</v>
      </c>
      <c r="AD136" s="153">
        <v>-0.24400784449895432</v>
      </c>
      <c r="AE136" s="153">
        <v>-0.33184479021850388</v>
      </c>
      <c r="AF136" s="153">
        <v>-0.33474759461029824</v>
      </c>
      <c r="AG136" s="154">
        <v>-0.36717025246700913</v>
      </c>
    </row>
    <row r="137" spans="1:33" ht="15.75" thickBot="1" x14ac:dyDescent="0.3">
      <c r="A137" s="146" t="s">
        <v>193</v>
      </c>
      <c r="B137" s="147" t="s">
        <v>209</v>
      </c>
      <c r="C137" s="147">
        <f t="shared" si="227"/>
        <v>1</v>
      </c>
      <c r="D137" s="147">
        <f t="shared" si="228"/>
        <v>0.97979457699710004</v>
      </c>
      <c r="E137" s="147">
        <f t="shared" si="229"/>
        <v>0.86244191899863987</v>
      </c>
      <c r="F137" s="147">
        <f t="shared" si="230"/>
        <v>0.90984449370550202</v>
      </c>
      <c r="G137" s="147">
        <f t="shared" si="231"/>
        <v>0.86480768061189806</v>
      </c>
      <c r="H137" s="147">
        <f t="shared" si="232"/>
        <v>0.81486062669243398</v>
      </c>
      <c r="I137" s="147">
        <f t="shared" si="233"/>
        <v>0.76121834561547597</v>
      </c>
      <c r="J137" s="147">
        <f t="shared" si="234"/>
        <v>0.70505450606500197</v>
      </c>
      <c r="K137" s="147">
        <f t="shared" si="235"/>
        <v>0.64745562869115403</v>
      </c>
      <c r="O137" s="106">
        <v>1</v>
      </c>
      <c r="P137" s="106">
        <v>0.97979457699710004</v>
      </c>
      <c r="Q137" s="106">
        <v>0.86244191899863987</v>
      </c>
      <c r="R137">
        <v>0.90984449370550202</v>
      </c>
      <c r="S137">
        <v>0.86480768061189806</v>
      </c>
      <c r="T137">
        <v>0.81486062669243398</v>
      </c>
      <c r="U137">
        <v>0.76121834561547597</v>
      </c>
      <c r="V137">
        <v>0.70505450606500197</v>
      </c>
      <c r="W137">
        <v>0.64745562869115403</v>
      </c>
      <c r="Y137" s="155">
        <v>0</v>
      </c>
      <c r="Z137" s="156">
        <v>6.45360846696134E-2</v>
      </c>
      <c r="AA137" s="156">
        <v>3.4103522763635277E-2</v>
      </c>
      <c r="AB137" s="156">
        <v>-0.21121059553515875</v>
      </c>
      <c r="AC137" s="156">
        <v>-0.19501162373429454</v>
      </c>
      <c r="AD137" s="156">
        <v>-0.14152640079175463</v>
      </c>
      <c r="AE137" s="156">
        <v>-0.25627144907854971</v>
      </c>
      <c r="AF137" s="156">
        <v>-0.27311153375194563</v>
      </c>
      <c r="AG137" s="157">
        <v>-0.2971726219117039</v>
      </c>
    </row>
    <row r="141" spans="1:33" x14ac:dyDescent="0.25">
      <c r="W141">
        <v>1.1000000000000001</v>
      </c>
    </row>
  </sheetData>
  <mergeCells count="2">
    <mergeCell ref="O1:W1"/>
    <mergeCell ref="Y1:AG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1</vt:i4>
      </vt:variant>
    </vt:vector>
  </HeadingPairs>
  <TitlesOfParts>
    <vt:vector size="9" baseType="lpstr">
      <vt:lpstr>AEEI</vt:lpstr>
      <vt:lpstr>Code</vt:lpstr>
      <vt:lpstr>AEEI_ele</vt:lpstr>
      <vt:lpstr>AEEI_ff</vt:lpstr>
      <vt:lpstr>AEEI_ele_3</vt:lpstr>
      <vt:lpstr>AEEI_ff_3</vt:lpstr>
      <vt:lpstr>AEEI_ele_2</vt:lpstr>
      <vt:lpstr>AEEI_ff_2</vt:lpstr>
      <vt:lpstr>AEEI!Druckbereich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Beestermöller</dc:creator>
  <cp:lastModifiedBy>Roland Montenegro</cp:lastModifiedBy>
  <cp:lastPrinted>2013-06-06T12:47:30Z</cp:lastPrinted>
  <dcterms:created xsi:type="dcterms:W3CDTF">2013-06-06T08:53:10Z</dcterms:created>
  <dcterms:modified xsi:type="dcterms:W3CDTF">2020-08-18T13:58:40Z</dcterms:modified>
</cp:coreProperties>
</file>